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Lorraine Files\UTO BOARD 2018-2024\2024\LAST MINUTE TRANSLATIONS\"/>
    </mc:Choice>
  </mc:AlternateContent>
  <xr:revisionPtr revIDLastSave="0" documentId="13_ncr:20001_{F0C56A6F-AA64-48F4-B989-55BB046E62F4}" xr6:coauthVersionLast="47" xr6:coauthVersionMax="47" xr10:uidLastSave="{00000000-0000-0000-0000-000000000000}"/>
  <bookViews>
    <workbookView xWindow="0" yWindow="0" windowWidth="11712" windowHeight="12360" xr2:uid="{7DE0F370-6590-E84C-960C-C681FDD26419}"/>
  </bookViews>
  <sheets>
    <sheet name=" Dotación de personal o parcial" sheetId="1" r:id="rId1"/>
    <sheet name=" Tecnología o múltiples parroqu" sheetId="2" r:id="rId2"/>
    <sheet name=" Construcción o sobre tapa" sheetId="3" r:id="rId3"/>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C16" i="1"/>
  <c r="E49" i="3"/>
  <c r="D49" i="3"/>
  <c r="D48" i="3"/>
  <c r="D47" i="3"/>
  <c r="D46" i="3"/>
  <c r="D44" i="3"/>
  <c r="D50" i="3" s="1"/>
  <c r="E46" i="3"/>
  <c r="E40" i="2"/>
  <c r="E39" i="2"/>
  <c r="E38" i="2"/>
  <c r="E31" i="2"/>
  <c r="E29" i="2"/>
  <c r="E28" i="2"/>
  <c r="E27" i="2"/>
  <c r="E26" i="2"/>
  <c r="E25" i="2"/>
  <c r="E24" i="2"/>
  <c r="E23" i="2"/>
  <c r="E22" i="2"/>
  <c r="E21" i="2"/>
  <c r="E20" i="2"/>
  <c r="E19" i="2"/>
  <c r="E17" i="2"/>
  <c r="E16" i="2"/>
  <c r="E15" i="2"/>
  <c r="E32" i="2" s="1"/>
  <c r="E14" i="2"/>
  <c r="E13" i="2"/>
  <c r="E12" i="2"/>
  <c r="E33" i="2" s="1"/>
  <c r="E11" i="2"/>
  <c r="E10" i="2"/>
  <c r="E9" i="2"/>
  <c r="E8" i="2"/>
  <c r="E7" i="2"/>
  <c r="C18" i="1" l="1"/>
  <c r="E35" i="2"/>
</calcChain>
</file>

<file path=xl/sharedStrings.xml><?xml version="1.0" encoding="utf-8"?>
<sst xmlns="http://schemas.openxmlformats.org/spreadsheetml/2006/main" count="305" uniqueCount="205">
  <si>
    <t>Artículo</t>
  </si>
  <si>
    <t>Objetivo</t>
  </si>
  <si>
    <t>Costo</t>
  </si>
  <si>
    <t>Fundado por</t>
  </si>
  <si>
    <t>Posicion del personal</t>
  </si>
  <si>
    <t>Equipo de computadora</t>
  </si>
  <si>
    <t>Despensa de útiles escolares</t>
  </si>
  <si>
    <t>Despensa de alimentos</t>
  </si>
  <si>
    <t>Almacenamiento</t>
  </si>
  <si>
    <t>Voluntarios</t>
  </si>
  <si>
    <t>Nuestra congregación pintará, limpiará y preparará todos los espacios para su uso, además de contratar personal para el programa extracurricular.</t>
  </si>
  <si>
    <t>Muebles</t>
  </si>
  <si>
    <t>Mesas, sillas, muebles de salón, escritorios.</t>
  </si>
  <si>
    <t>Tienda de muebles local donando</t>
  </si>
  <si>
    <t>Total necesario</t>
  </si>
  <si>
    <t>Total donado</t>
  </si>
  <si>
    <t>Renovación de armarios para guardar las dos despensas. Incluye: Pintura, suministros de pintura, estantes, contenedores, cerraduras para las puertas y ventanas en las puertas para una iglesia segura.</t>
  </si>
  <si>
    <t>Congregación</t>
  </si>
  <si>
    <t>Costo cada uno</t>
  </si>
  <si>
    <t>Cantidad</t>
  </si>
  <si>
    <t>Solución Multimedia de Instalación Fija para Dos Pequeñas Congregaciones Suburbanas *</t>
  </si>
  <si>
    <r>
      <t>Cámara PTZ (panorámica, inclinación y zoom) (</t>
    </r>
    <r>
      <rPr>
        <sz val="11"/>
        <color rgb="FF000000"/>
        <rFont val="Calibri"/>
        <family val="2"/>
      </rPr>
      <t>Óptica PTZ NDI)</t>
    </r>
  </si>
  <si>
    <r>
      <t xml:space="preserve"> 1- Recaudación de fondos de la congregación de la Iglesia A, 1-Fondos de la Iglesia B,</t>
    </r>
    <r>
      <rPr>
        <sz val="11"/>
        <color rgb="FFFF0000"/>
        <rFont val="Calibri"/>
        <family val="2"/>
      </rPr>
      <t>2-UTO</t>
    </r>
  </si>
  <si>
    <t>Controlador de palanca de mando de cámara PTZ</t>
  </si>
  <si>
    <t>Interfaz de audio de escritorio de sonido</t>
  </si>
  <si>
    <t>Estación de trabajo de alto rendimiento</t>
  </si>
  <si>
    <r>
      <t xml:space="preserve"> Una estación de trabajo dedicada de alto rendimiento instalada en la cabina de sonido para producción de video, transmisión en vivo y grabación. Esto incluye una tarjeta de captura de video HD para admitir fuentes de video adicionales. Las especificaciones de hardware se basan en los sistemas de referencia vMix (https://www.vmix.com/products/vmix-reference-systems.aspx).</t>
    </r>
    <r>
      <rPr>
        <i/>
        <sz val="11"/>
        <color rgb="FF000000"/>
        <rFont val="Calibri"/>
        <family val="2"/>
      </rPr>
      <t>(1 para la Iglesia A, 1 para la Iglesia B)</t>
    </r>
  </si>
  <si>
    <t>Monitor de computadora</t>
  </si>
  <si>
    <t>Cableado de red y accesorios de cableado</t>
  </si>
  <si>
    <t>2020 donantes privados</t>
  </si>
  <si>
    <t>Servicio de Internet mejorado</t>
  </si>
  <si>
    <t>presupuesto 2020</t>
  </si>
  <si>
    <t>Software Zoom (tarifa anual recurrente)</t>
  </si>
  <si>
    <t>Donante privado 2020</t>
  </si>
  <si>
    <t>Software de caja</t>
  </si>
  <si>
    <t>Solución Multimedia de Instalación Portátil para Once Congregaciones Rurales**</t>
  </si>
  <si>
    <t>Cámara de inicio Mevo</t>
  </si>
  <si>
    <r>
      <t>Esta cámara está diseñada para usarse con un teléfono celular (Android o iOS) para transmitir en vivo directamente sin necesidad de ningún otro software especializado y es fácil de usar. Con la aplicación adjunta, puedes editar en vivo tu transmisión desde tu teléfono. Los usuarios pueden compartir sus transmisiones en vivo con los principales proveedores de transmisión como Facebook, Twitch, YouTube, Twitter, LinkedIn y NDI. La cámara viene con tres micrófonos digitales para garantizar grabaciones de sonido de calidad en todo momento. Se puede montar en trípodes o soportes de micrófono convencionales.</t>
    </r>
    <r>
      <rPr>
        <i/>
        <sz val="11"/>
        <color theme="1"/>
        <rFont val="Calibri"/>
        <family val="2"/>
        <scheme val="minor"/>
      </rPr>
      <t>(1 por cada parroquia rural)</t>
    </r>
  </si>
  <si>
    <t>Soporte y bolsa para cámara</t>
  </si>
  <si>
    <r>
      <t>Un soporte liviano y portátil y una bolsa de transporte para la cámara Mevo Start. La altura ajustable y el soporte giratorio desmontable ayudan a colocar la cámara Mevo en la posición ideal.</t>
    </r>
    <r>
      <rPr>
        <i/>
        <sz val="11"/>
        <color rgb="FF333333"/>
        <rFont val="Calibri"/>
        <family val="2"/>
        <scheme val="minor"/>
      </rPr>
      <t>(1 por cada parroquia rural)</t>
    </r>
  </si>
  <si>
    <t>Micrófono de solapa</t>
  </si>
  <si>
    <r>
      <t>Un micrófono portátil diseñado para funcionar bien en cualquier aplicación de transmisión. Con un micrófono omnidireccional discreto, ofrece un audio nítido en todos los entornos y es increíblemente tolerante en cuanto a ubicación, lo que permite una mayor flexibilidad en situaciones móviles y de ritmo rápido.</t>
    </r>
    <r>
      <rPr>
        <i/>
        <sz val="11"/>
        <color rgb="FF0F1111"/>
        <rFont val="Calibri"/>
        <family val="2"/>
        <scheme val="minor"/>
      </rPr>
      <t>(1 por cada parroquia rural)</t>
    </r>
  </si>
  <si>
    <t>Cargador USB C</t>
  </si>
  <si>
    <r>
      <t>Un cargador de pared rápido y compacto para proporcionar carga a máxima velocidad a teléfonos, tabletas y otros dispositivos.</t>
    </r>
    <r>
      <rPr>
        <i/>
        <sz val="11"/>
        <color rgb="FF0F1111"/>
        <rFont val="Calibri"/>
        <family val="2"/>
        <scheme val="minor"/>
      </rPr>
      <t xml:space="preserve"> (1 por cada parroquia rural)</t>
    </r>
  </si>
  <si>
    <t>Estuche de almacenamiento</t>
  </si>
  <si>
    <r>
      <t>Un estuche para guardar de forma segura la cámara, el cargador, el micrófono y los cables relacionados.</t>
    </r>
    <r>
      <rPr>
        <i/>
        <sz val="11"/>
        <color theme="1"/>
        <rFont val="Calibri"/>
        <family val="2"/>
        <scheme val="minor"/>
      </rPr>
      <t xml:space="preserve"> (1 por cada parroquia rural)</t>
    </r>
  </si>
  <si>
    <t>Funda OtterBox Defender para iPad Air</t>
  </si>
  <si>
    <t>Financiamiento parroquial rural 2020</t>
  </si>
  <si>
    <t>Protector de pantalla para iPad Air de 10,5"</t>
  </si>
  <si>
    <r>
      <t xml:space="preserve"> Protectores de pantalla para el iPad Air, ya que se utilizará mucho.</t>
    </r>
    <r>
      <rPr>
        <i/>
        <sz val="11"/>
        <color rgb="FF000000"/>
        <rFont val="Calibri"/>
        <family val="2"/>
        <scheme val="minor"/>
      </rPr>
      <t>(1 por cada parroquia rural)</t>
    </r>
  </si>
  <si>
    <t>Extensor de alcance inalámbrico Netgear EX2700</t>
  </si>
  <si>
    <r>
      <t xml:space="preserve"> Mejora la red Wi-Fi existente. Está diseñado para funcionar con la mayoría de los enrutadores Wi-Fi, funciona con la banda Wi-Fi de 2,4 GHz y es compatible con el estándar Wi-Fi 801.11n.</t>
    </r>
    <r>
      <rPr>
        <i/>
        <sz val="11"/>
        <color rgb="FF000000"/>
        <rFont val="Calibri"/>
        <family val="2"/>
        <scheme val="minor"/>
      </rPr>
      <t>(1 para la Iglesia C)</t>
    </r>
  </si>
  <si>
    <t xml:space="preserve"> Neewer Anillo de luz LED con soporte y kit de accesorios</t>
  </si>
  <si>
    <r>
      <t>Accesorios necesarios para configurar un equipo sencillo de iluminación y cámara que mejorará la grabación de vídeo. Los componentes principales incluyen un anillo de luz de 14" con una bolsa de transporte exclusiva, un soporte de aleación de aluminio que va de 29,5 a 61" de altura y dos juegos de filtros de color que pueden ayudar a difundir la salida: blanco y naranja. Se puede usar un tubo de extensión "suave" para articular el dispositivo, mientras que se proporciona una cabeza esférica para montar una cámara DSLR o sin espejo a través de su tornillo de 1/4"-20.</t>
    </r>
    <r>
      <rPr>
        <i/>
        <sz val="11"/>
        <color rgb="FF000000"/>
        <rFont val="Calibri"/>
        <family val="2"/>
        <scheme val="minor"/>
      </rPr>
      <t>(1 de cada una para las Iglesias A, B, C, D, E, F, G)</t>
    </r>
  </si>
  <si>
    <t>Gastos totales</t>
  </si>
  <si>
    <t>Gastos que pagará la Iglesia B mediante financiación por determinar en 2020</t>
  </si>
  <si>
    <t>Gasto que deberá pagar la Iglesia A mediante recaudación de fondos en 2020</t>
  </si>
  <si>
    <t>Gastos que pagarán las Iglesias A y B a través del presupuesto en 2020</t>
  </si>
  <si>
    <t>Gastos que pagarán las Iglesias A y B a través de donantes privados en 2020</t>
  </si>
  <si>
    <t>Gastos a pagar por las congregaciones rurales ($100 por cada una de las 11 parroquias)</t>
  </si>
  <si>
    <t xml:space="preserve"> Elementos necesarios para el proyecto pero no cubiertos por la subvención de la UTO:</t>
  </si>
  <si>
    <t>Software vMix</t>
  </si>
  <si>
    <r>
      <t>Una solución completa de software de producción de video en vivo con funciones que incluyen mezcla en vivo, conmutación, grabación y transmisión en vivo de fuentes de video SD, Full HD y 4K, incluidas cámaras, archivos de video, DVD, imágenes, MS PowerPoint y más.</t>
    </r>
    <r>
      <rPr>
        <i/>
        <sz val="11"/>
        <color rgb="FF000000"/>
        <rFont val="Calibri"/>
        <family val="2"/>
      </rPr>
      <t>(1 para la Iglesia A)</t>
    </r>
  </si>
  <si>
    <t>presupuesto 2020</t>
  </si>
  <si>
    <t>Actualizaciones de red, suscripción a Internet mejorada o plan de datos móviles actualizado</t>
  </si>
  <si>
    <t>Para que todo funcione de manera efectiva, cada iglesia deberá proporcionar y/o financiar una conexión a Internet a través de una conexión Ethernet cableada o celular de alta velocidad.</t>
  </si>
  <si>
    <t>Presupuesto 2020 y/o donaciones</t>
  </si>
  <si>
    <t>* Pequeñas congregaciones suburbanas representadas en esta Solicitud de Subvención UTO:</t>
  </si>
  <si>
    <t>Iglesia A, Ubicación</t>
  </si>
  <si>
    <t>Iglesia B, Ubicación</t>
  </si>
  <si>
    <t>** Congregaciones rurales representadas en esta Solicitud de Subvención UTO:</t>
  </si>
  <si>
    <t>Iglesia C, Ubicación</t>
  </si>
  <si>
    <t>Iglesia D, Ubicación</t>
  </si>
  <si>
    <t>Iglesia E, Ubicación</t>
  </si>
  <si>
    <t>Iglesia F, Ubicación</t>
  </si>
  <si>
    <t>Iglesia G, Ubicación</t>
  </si>
  <si>
    <t>Iglesia H, Ubicación</t>
  </si>
  <si>
    <t>Iglesia I, Ubicación</t>
  </si>
  <si>
    <t>Iglesia J, Ubicación</t>
  </si>
  <si>
    <t>Iglesia K, Ubicación</t>
  </si>
  <si>
    <t>Iglesia L, Ubicación</t>
  </si>
  <si>
    <t>Iglesia M, Ubicación</t>
  </si>
  <si>
    <t>Varios. Pre construcción:</t>
  </si>
  <si>
    <t>Seguro</t>
  </si>
  <si>
    <t>Incendio, Responsabilidad, Clima</t>
  </si>
  <si>
    <t>Permisos</t>
  </si>
  <si>
    <t>Para zonificación, construcción, ambiental, séptico.</t>
  </si>
  <si>
    <t>Honorarios de ingeniero/arquitecto</t>
  </si>
  <si>
    <t>para planos y especificaciones</t>
  </si>
  <si>
    <t>Del nombre de la firma de arquitectura</t>
  </si>
  <si>
    <t>Diseño de sistema séptico</t>
  </si>
  <si>
    <t>Tendrá que pasar la inspección.</t>
  </si>
  <si>
    <t>Trámites de ingeniero</t>
  </si>
  <si>
    <t>$2 por página/30 páginas en total para el informe</t>
  </si>
  <si>
    <t>Honorarios del torneo</t>
  </si>
  <si>
    <t>Uso de asistencia jurídica durante toda la duración de la construcción.</t>
  </si>
  <si>
    <t>Diócesis</t>
  </si>
  <si>
    <t>Limpieza de lotes</t>
  </si>
  <si>
    <t>Baño portátil</t>
  </si>
  <si>
    <t>Electricidad Temporal</t>
  </si>
  <si>
    <t>Cabaña de guardia temporal</t>
  </si>
  <si>
    <t>Prueba de percolación del suelo</t>
  </si>
  <si>
    <t>Determinar la calidad del área de drenaje/ver dónde el sistema séptico del sitio es más adecuado.</t>
  </si>
  <si>
    <t>Informe de impacto/tarifa</t>
  </si>
  <si>
    <t>Será redactado por un organismo rector para proteger el hábitat ecológico.</t>
  </si>
  <si>
    <t>Encuesta de tierras</t>
  </si>
  <si>
    <t>Para determinar en qué parte de la propiedad se construirá la estructura</t>
  </si>
  <si>
    <t>Construcción :</t>
  </si>
  <si>
    <t>Base</t>
  </si>
  <si>
    <t>Bloques/losas de concreto para estructura de 96.5 x 50 pies</t>
  </si>
  <si>
    <t>Estructura</t>
  </si>
  <si>
    <t>Sistema eléctrico completo</t>
  </si>
  <si>
    <t>Techo de yeso</t>
  </si>
  <si>
    <t>Se utilizarán láminas de yeso (paneles de yeso) para los techos en toda la estructura.</t>
  </si>
  <si>
    <t>Aislamiento térmico para techo</t>
  </si>
  <si>
    <t>Protección contra las inclemencias del tiempo</t>
  </si>
  <si>
    <t>Pintar</t>
  </si>
  <si>
    <t>Pintura ecológica para paredes, techos y estructuras metálicas. Colores múltiples y brillantes que se adaptan a la cultura.</t>
  </si>
  <si>
    <t>Pisos de baldosas</t>
  </si>
  <si>
    <t>Alicatado cerámico en todo el edificio, lechada, sellador de lechada</t>
  </si>
  <si>
    <t>Accesorios de plomería</t>
  </si>
  <si>
    <t xml:space="preserve"> 3 sanitarios/3 lavabos pequeños para baños, 4 lavabos/uno por aula, 2 lavabos grandes en la cocina.</t>
  </si>
  <si>
    <t>Donante Privado</t>
  </si>
  <si>
    <t>Accesorios para el baño</t>
  </si>
  <si>
    <t>3 tocadores pequeños, 3 espejos</t>
  </si>
  <si>
    <t>Sistema de tratamiento de agua</t>
  </si>
  <si>
    <t xml:space="preserve"> Cocina</t>
  </si>
  <si>
    <t>80 sillas, 16 mesas de ocho pies, 4 escritorios, 4 gabinetes de suministros (Las mesas/sillas también se usarán para el salón de usos múltiples que se utilizará para eventos comunitarios)</t>
  </si>
  <si>
    <t>Muebles de oficina</t>
  </si>
  <si>
    <t>Refrigerador/congelador, estufa/horno, exprimidor, vaporizador de arroz</t>
  </si>
  <si>
    <t>Suministros de cocina</t>
  </si>
  <si>
    <t>Ollas, sartenes, tazas, platos, utensilios, cuencos, etc.</t>
  </si>
  <si>
    <t>Pizarras blancas</t>
  </si>
  <si>
    <t>Otro:</t>
  </si>
  <si>
    <t>Recursos educativos</t>
  </si>
  <si>
    <t xml:space="preserve"> Gastos Totales del Proyecto</t>
  </si>
  <si>
    <t>Congregación: Gastos a cubrir con donaciones y subvenciones ya recaudadas</t>
  </si>
  <si>
    <t>Donaciones totales</t>
  </si>
  <si>
    <t>Otra fuente</t>
  </si>
  <si>
    <t>NOTA: Los elementos enumerados como fuera de los criterios en el Enfoque y los Criterios pueden aparecer en su presupuesto; sin embargo, deben atribuirse a alguien que no sea la UTO para su financiación.</t>
  </si>
  <si>
    <t>Estos fondos nos permitirán contratar un nuevo Director Ejecutivo a tiempo parcial para supervisar nuestro programa extracurricular para estudiantes en riesgo de los grados 1 a 5; este total incluye impuestos y beneficios.</t>
  </si>
  <si>
    <t>Compra inicial de alimentos para abastecer la despensa de alimentos para que los estudiantes también puedan llevarse a casa suministros de alimentos según sea necesario; realizaremos campañas para continuar abasteciendo la despensa.</t>
  </si>
  <si>
    <t>Uso del espacio, servicios públicos, internet</t>
  </si>
  <si>
    <t>Ejemplo de presupuesto narrativo que demuestra cómo enumerar los costos de personal (púrpura)</t>
  </si>
  <si>
    <t>Costos actuales del personal de limpieza (10 horas x $20 por semana, 50 semanas al año)</t>
  </si>
  <si>
    <t>Aumentar nuestro personal de limpieza contratado a tiempo parcial para mantener el espacio limpio con el mayor uso. Actualmente, nuestro personal de limpieza tiene un contrato de $20 la hora durante 10 horas a la semana. Esta solicitud aumentaría las horas a 15 (una hora extra cada día escolar) a la tarifa actual de $20. Esto sería sólo durante el año escolar que estimamos en 35 semanas.</t>
  </si>
  <si>
    <t>¿Quién esta financiando el articulo si el presupuesto disminuye a $55,000?</t>
  </si>
  <si>
    <t>Mapa del lugar/Planos</t>
  </si>
  <si>
    <t xml:space="preserve"> Terreno</t>
  </si>
  <si>
    <t xml:space="preserve"> 1.5 acres/0.6 hectáreas</t>
  </si>
  <si>
    <t>Preparación del lugar:</t>
  </si>
  <si>
    <t>Para preparar para la construcción</t>
  </si>
  <si>
    <t>Baño alquilado para permanecer en el lugar durante la construcción (se vaciará semanalmente)</t>
  </si>
  <si>
    <t>Proporciona electricidad al lugar mientras la construcción está en curso.</t>
  </si>
  <si>
    <t>Los materiales, herramientas, etc. deberán permanecer bajo llave en el lugar mientras la construcción esté en progreso.</t>
  </si>
  <si>
    <t>UTO</t>
  </si>
  <si>
    <t>4 salones, un gran salón de usos múltiples para cafetería/gimnasio/asamblea, armarios para almacenamiento, 3 baños, cocina, oficina</t>
  </si>
  <si>
    <t>Puertas</t>
  </si>
  <si>
    <t>4 puertas exteriores, 3 puertas para el baño, 10 puertas interiores con ventanas, 1 puerta plegable para armario de almacenamiento en el pasillo.</t>
  </si>
  <si>
    <t>Se instalará un sistema eléctrico completo, según el código.</t>
  </si>
  <si>
    <t>Sistema completo de plomería/ alcantarillado</t>
  </si>
  <si>
    <t>El sistema de dos tanques que separa los sólidos del agua más limpia. Respetuoso al medio ambiente.</t>
  </si>
  <si>
    <t>Accesorios de iluminación/ ventiladores</t>
  </si>
  <si>
    <t>Accesorios de iluminación de montaje en superficie en aulas/oficina, 8 ventiladores de techo (4 para aulas, 2 para salón de usos múltiples, 1 para cocina, 1 para oficina)</t>
  </si>
  <si>
    <t>Para eliminar los contaminantes del agua para hacerla apta para beber.</t>
  </si>
  <si>
    <t>Mobiliarios:</t>
  </si>
  <si>
    <t>Mobiliarios para la aula</t>
  </si>
  <si>
    <t>6 gabinetes superiores, 6 gabinetes bajos, fregadero, encimeras, 1 mesa</t>
  </si>
  <si>
    <t>2 escritorio con gavetas, 2 sillas, dos archivadores</t>
  </si>
  <si>
    <t>Enseres de cocina</t>
  </si>
  <si>
    <t xml:space="preserve"> 4 pizarras para instrucción educativa.</t>
  </si>
  <si>
    <t>Libros de texto, papel, lápices, crayones, borradores, cuadernos, tijeras, pegamento, cinta adhesiva, dispensadores de cinta, presillas, grapadoras, grapas, marcadores</t>
  </si>
  <si>
    <t xml:space="preserve">Artículos para limpieza </t>
  </si>
  <si>
    <t>Aspiradora, 2 escobas, cubos para basura, mapo, cubo para mapo, toallas</t>
  </si>
  <si>
    <t>Gastos a ser pagados por donantes privados</t>
  </si>
  <si>
    <t>Gastos a ser pagados por la Diócesis</t>
  </si>
  <si>
    <t>Solicitud total de la UTO</t>
  </si>
  <si>
    <t xml:space="preserve"> Ejemplo de un presupuesto narrativo que demuestra los detalles                              del proyecto de construcción y cómo mostrar los montos solicitados                        por encima del máximo permitido</t>
  </si>
  <si>
    <t>¿Quién financiará el item si   es totalmente financiado?</t>
  </si>
  <si>
    <t>Ejemplo de un presupuesto narrativo que demuestra la compra de equipo/tecnología y cómo enumerar varias congregaciones que participan en la subvención</t>
  </si>
  <si>
    <t>Costo total</t>
  </si>
  <si>
    <t xml:space="preserve"> Financiado por</t>
  </si>
  <si>
    <r>
      <t>Una cámara sin obstruccion de montaje fijo que es capaz de dirigir de forma remota y controlar el zoom para transmitir servicios en vivo desde el santuario y grabar partes clave del servicio. La cámara PTZ tiene la ventaja de que es menos intrusiva que un miembro de la congregación con trípode y cámara. El operador también puede apuntar y acercar la cámara PTZ de forma remota en la cabina de sonido.</t>
    </r>
    <r>
      <rPr>
        <i/>
        <sz val="11"/>
        <color rgb="FF000000"/>
        <rFont val="Calibri"/>
        <family val="2"/>
      </rPr>
      <t>(2 para la Iglesia A, 2 para la Iglesia B)</t>
    </r>
  </si>
  <si>
    <r>
      <t>Un controlador que facilita la producción en vivo a los operadores de cámaras PTZ.</t>
    </r>
    <r>
      <rPr>
        <i/>
        <sz val="11"/>
        <color rgb="FF000000"/>
        <rFont val="Calibri"/>
        <family val="2"/>
      </rPr>
      <t>(1 para la Iglesia A, 1 para la Iglesia B)</t>
    </r>
  </si>
  <si>
    <r>
      <t>Un dispositivo que conecta el micrófono (y otras fuentes de sonido, como instrumentos musicales) a la PC de escritorio. Está diseñado específicamente para tomar sonidos de fuentes de audio en vivo y enviarlos a la PC de escritorio para reproducirlos o grabarlos. A diferencia del conector para micrófono integrado de 3.5 mm o la tarjeta de sonido de la computadora, conserva la calidad de los sonidos, lo cual es esencial para un audio con sonido profesional.</t>
    </r>
    <r>
      <rPr>
        <i/>
        <sz val="11"/>
        <color rgb="FF000000"/>
        <rFont val="Calibri"/>
        <family val="2"/>
      </rPr>
      <t>(1 para la Iglesia B, 1 para la Iglesia A)</t>
    </r>
  </si>
  <si>
    <r>
      <t xml:space="preserve">Permite ejecutar vMix en una pantalla y Zoom en la otra sin tener que alternar continuamente entre las pantallas. </t>
    </r>
    <r>
      <rPr>
        <i/>
        <sz val="11"/>
        <color rgb="FF000000"/>
        <rFont val="Calibri"/>
        <family val="2"/>
        <scheme val="minor"/>
      </rPr>
      <t>(2 para la Iglesia B)</t>
    </r>
  </si>
  <si>
    <r>
      <t xml:space="preserve">1000 pies de cable Ethernet, herramientas para cables, conectores y hardware misceláneos que conecta las cámaras PTZ y la computadora. </t>
    </r>
    <r>
      <rPr>
        <i/>
        <sz val="11"/>
        <color theme="1"/>
        <rFont val="Calibri"/>
        <family val="2"/>
        <scheme val="minor"/>
      </rPr>
      <t>(1 para la Iglesia A, 1 para la Iglesia B)</t>
    </r>
  </si>
  <si>
    <t>Interruptor PoE (alimentación a través de Ethernet)</t>
  </si>
  <si>
    <r>
      <t>Un interruptor de red que suministra energía a las cámaras a través de un cable Ethernet y elimina la demanda de cableado eléctrico adicional con capacidad de expansión para satisfacer futuras cámaras de red.</t>
    </r>
    <r>
      <rPr>
        <i/>
        <sz val="11"/>
        <color rgb="FF000000"/>
        <rFont val="Calibri"/>
        <family val="2"/>
      </rPr>
      <t>(1 para la Iglesia B)</t>
    </r>
  </si>
  <si>
    <t>Interruptor PoE, enrutador y punto de acceso Wifi</t>
  </si>
  <si>
    <r>
      <t>Mismas capacidades que las anteriores y también actualiza la red interna para mantener la seguridad de la red y la QoS (calidad de servicio) ascendente.</t>
    </r>
    <r>
      <rPr>
        <i/>
        <sz val="11"/>
        <color rgb="FF000000"/>
        <rFont val="Calibri"/>
        <family val="2"/>
      </rPr>
      <t>(1 para la Iglesia A)</t>
    </r>
  </si>
  <si>
    <r>
      <t xml:space="preserve">Una herramienta de videoconferencias para utilizar a traves de la web para  con un clientes local y una aplicación móvil que permite a los usuarios reunirse en línea, con o sin video. Los usuarios de Zoom pueden optar por grabar sesiones, colaborar en proyectos y compartir o realizar anotaciones en las pantallas de los demás, todo con una plataforma fácil de usar. Este precio cubrirá una cuenta compartida de administrador/host; Luego, esta persona puede configurar a otros como "miembros" para programar y organizar servicios, eventos y reuniones. </t>
    </r>
    <r>
      <rPr>
        <i/>
        <sz val="11"/>
        <color rgb="FF000000"/>
        <rFont val="Calibri"/>
        <family val="2"/>
      </rPr>
      <t>(1 para la Iglesia A)</t>
    </r>
  </si>
  <si>
    <r>
      <t>Este servicio aumenta la velocidad de una conexión a Internet lo que permite transmitir a YouTube en vivo y Facebook simultáneamente.</t>
    </r>
    <r>
      <rPr>
        <i/>
        <sz val="11"/>
        <color rgb="FF000000"/>
        <rFont val="Calibri"/>
        <family val="2"/>
        <scheme val="minor"/>
      </rPr>
      <t>(1 para la Iglesia A, 1 para la Iglesia B)</t>
    </r>
  </si>
  <si>
    <r>
      <t>Una plataforma de gestión de contenido en la nube que permite a los usuarios colaborar en todo tipo de archivos, en cualquier dispositivo y elegir dónde almacenar datos, administrar claves de cifrado y establecer flujos de trabajo basados en metadatos para automatizar procesos basados en contenido. Aquí es donde almacenaremos servicios, información de servicios, vídeos, etc.</t>
    </r>
    <r>
      <rPr>
        <i/>
        <sz val="11"/>
        <color rgb="FF000000"/>
        <rFont val="Calibri"/>
        <family val="2"/>
      </rPr>
      <t>(1 para la Iglesia A)</t>
    </r>
  </si>
  <si>
    <t>iPad Air de 10.5"</t>
  </si>
  <si>
    <r>
      <t xml:space="preserve"> Un estuche de alto impacto para el iPad Air, ya que se usará mucho y será portátil y podría caerse. </t>
    </r>
    <r>
      <rPr>
        <i/>
        <sz val="11"/>
        <color rgb="FF000000"/>
        <rFont val="Calibri"/>
        <family val="2"/>
        <scheme val="minor"/>
      </rPr>
      <t>(1 por cada parroquia rural)</t>
    </r>
  </si>
  <si>
    <r>
      <t xml:space="preserve"> Una tableta portátil y liviana con capacidad WiFi que pueden utilizar congregaciones rurales para atención pastoral, como visitas a hospicios y hospitales, extremaunción, etc. Se utiliza para cualquier aplicación en la que el diácono, sacerdote, LEM, ministro de Stephen, etc. no pueda reunirse con el feligrés en persona. </t>
    </r>
    <r>
      <rPr>
        <i/>
        <sz val="11"/>
        <color rgb="FF000000"/>
        <rFont val="Calibri"/>
        <family val="2"/>
        <scheme val="minor"/>
      </rPr>
      <t>(1 por cada parroquia rural; el precio unitario refleja el descuento de compra grupal de Apple)</t>
    </r>
  </si>
  <si>
    <t>Solicitud total de UTO</t>
  </si>
  <si>
    <r>
      <t>Mismas capacidades que el software anterior, solo que con la capacidad de tener más de cuatro entradas de audio y video.</t>
    </r>
    <r>
      <rPr>
        <i/>
        <sz val="11"/>
        <color rgb="FF000000"/>
        <rFont val="Calibri"/>
        <family val="2"/>
      </rPr>
      <t>(1 para la Iglesia B)</t>
    </r>
  </si>
  <si>
    <r>
      <t xml:space="preserve">Comprar 5 computadoras para crear un laboratorio en el que los estudiantes puedan hacer sus tareas </t>
    </r>
    <r>
      <rPr>
        <b/>
        <sz val="12"/>
        <color theme="1"/>
        <rFont val="Avenir Next Regular"/>
      </rPr>
      <t>(consulte los formularios adjuntos para conocer los detalles específicos de las computadoras que esperamos comprar)</t>
    </r>
  </si>
  <si>
    <t>Compra inicial de mochilas, lápices, materiales de arte, papel, etc. para que los estudiantes puedan comprar para usar en la escuela, ya que la mayoría no pueden pagar por los suministros escolares necesarios, haremos campañas de recolección de suministros en el futuro para mantener la despensa abastecida.</t>
  </si>
  <si>
    <t>Nuestra congregación donará espacios y el mayor costo de los servicios públicos para este proyecto.</t>
  </si>
  <si>
    <t>Congregación en especie</t>
  </si>
  <si>
    <t>Total solicitado a la UTO</t>
  </si>
  <si>
    <r>
      <rPr>
        <b/>
        <u/>
        <sz val="14"/>
        <color rgb="FF7030A0"/>
        <rFont val="Calibri (Body)"/>
      </rPr>
      <t xml:space="preserve"> SI ESTÁS AUMENTANDO LAS HORAS DE UN EMPLEADO DE TIEMPO PARCIAL PARA ACEPTAR UN NUEVO PROGRAMA:</t>
    </r>
    <r>
      <rPr>
        <sz val="14"/>
        <color rgb="FF7030A0"/>
        <rFont val="Calibri"/>
        <family val="2"/>
        <scheme val="minor"/>
      </rPr>
      <t>deberá incluir una línea en este presupuesto que muestre sus horas y salario actuales y una nueva línea que indique las nuevas horas y la cantidad agregada a su salario actual proveniente de la subvención UTO, si se otorga.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</si>
</sst>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quot; &quot;[$$-409]* #,##0.00&quot; &quot;;&quot; &quot;[$$-409]* &quot;-&quot;#,##0.00&quot; &quot;;&quot; &quot;[$$-409]* &quot;-&quot;??&quot; &quot;"/>
    <numFmt numFmtId="166" formatCode="&quot;$&quot;#,##0.00"/>
  </numFmts>
  <fonts count="41">
    <font>
      <sz val="12"/>
      <color theme="1"/>
      <name val="Calibri"/>
      <family val="2"/>
      <scheme val="minor"/>
    </font>
    <font>
      <sz val="11"/>
      <color theme="1"/>
      <name val="Calibri"/>
      <family val="2"/>
      <scheme val="minor"/>
    </font>
    <font>
      <sz val="12"/>
      <color theme="1"/>
      <name val="Avenir Next Regular"/>
    </font>
    <font>
      <sz val="16"/>
      <color rgb="FFFF0000"/>
      <name val="Avenir Next Regular"/>
    </font>
    <font>
      <sz val="12"/>
      <color rgb="FF7030A0"/>
      <name val="Avenir Next Regular"/>
    </font>
    <font>
      <sz val="14"/>
      <color rgb="FF7030A0"/>
      <name val="Calibri"/>
      <family val="2"/>
      <scheme val="minor"/>
    </font>
    <font>
      <b/>
      <u/>
      <sz val="14"/>
      <color rgb="FF7030A0"/>
      <name val="Calibri (Body)"/>
    </font>
    <font>
      <b/>
      <sz val="12"/>
      <color theme="1"/>
      <name val="Avenir Next Regular"/>
    </font>
    <font>
      <sz val="12"/>
      <color rgb="FFFF0000"/>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color rgb="FF000000"/>
      <name val="Calibri"/>
      <family val="2"/>
    </font>
    <font>
      <i/>
      <sz val="11"/>
      <color rgb="FF000000"/>
      <name val="Calibri"/>
      <family val="2"/>
    </font>
    <font>
      <sz val="11"/>
      <color rgb="FFFF0000"/>
      <name val="Calibri"/>
      <family val="2"/>
    </font>
    <font>
      <sz val="11"/>
      <color rgb="FF000000"/>
      <name val="Calibri"/>
      <family val="2"/>
      <scheme val="minor"/>
    </font>
    <font>
      <i/>
      <sz val="11"/>
      <color rgb="FF000000"/>
      <name val="Calibri"/>
      <family val="2"/>
      <scheme val="minor"/>
    </font>
    <font>
      <i/>
      <sz val="11"/>
      <color theme="1"/>
      <name val="Calibri"/>
      <family val="2"/>
      <scheme val="minor"/>
    </font>
    <font>
      <sz val="11"/>
      <color rgb="FF222222"/>
      <name val="Calibri"/>
      <family val="2"/>
    </font>
    <font>
      <sz val="11"/>
      <color rgb="FFFF0000"/>
      <name val="Calibri"/>
      <family val="2"/>
      <scheme val="minor"/>
    </font>
    <font>
      <sz val="11"/>
      <color rgb="FF333333"/>
      <name val="Calibri"/>
      <family val="2"/>
      <scheme val="minor"/>
    </font>
    <font>
      <i/>
      <sz val="11"/>
      <color rgb="FF333333"/>
      <name val="Calibri"/>
      <family val="2"/>
      <scheme val="minor"/>
    </font>
    <font>
      <sz val="11"/>
      <color rgb="FF0F1111"/>
      <name val="Calibri"/>
      <family val="2"/>
      <scheme val="minor"/>
    </font>
    <font>
      <i/>
      <sz val="11"/>
      <color rgb="FF0F1111"/>
      <name val="Calibri"/>
      <family val="2"/>
      <scheme val="minor"/>
    </font>
    <font>
      <b/>
      <sz val="11"/>
      <color theme="1"/>
      <name val="Calibri"/>
      <family val="2"/>
    </font>
    <font>
      <b/>
      <sz val="11"/>
      <color rgb="FFFF0000"/>
      <name val="Calibri"/>
      <family val="2"/>
      <scheme val="minor"/>
    </font>
    <font>
      <u/>
      <sz val="12"/>
      <color theme="10"/>
      <name val="Calibri"/>
      <family val="2"/>
      <scheme val="minor"/>
    </font>
    <font>
      <b/>
      <sz val="24"/>
      <color theme="0"/>
      <name val="Avenir Next Regular"/>
    </font>
    <font>
      <b/>
      <sz val="26"/>
      <color theme="0"/>
      <name val="Calibri"/>
      <family val="2"/>
      <scheme val="minor"/>
    </font>
    <font>
      <b/>
      <sz val="12"/>
      <color rgb="FFFF0000"/>
      <name val="Calibri"/>
      <family val="2"/>
      <scheme val="minor"/>
    </font>
    <font>
      <sz val="12"/>
      <color indexed="8"/>
      <name val="Calibri"/>
      <family val="2"/>
      <scheme val="minor"/>
    </font>
    <font>
      <sz val="12"/>
      <name val="Calibri"/>
      <family val="2"/>
      <scheme val="minor"/>
    </font>
    <font>
      <b/>
      <sz val="12"/>
      <color indexed="8"/>
      <name val="Calibri"/>
      <family val="2"/>
      <scheme val="minor"/>
    </font>
    <font>
      <b/>
      <sz val="12"/>
      <color rgb="FFFF3300"/>
      <name val="Calibri"/>
      <family val="2"/>
      <scheme val="minor"/>
    </font>
    <font>
      <b/>
      <sz val="12"/>
      <name val="Calibri"/>
      <family val="2"/>
      <scheme val="minor"/>
    </font>
    <font>
      <sz val="12"/>
      <color indexed="53"/>
      <name val="Calibri"/>
      <family val="2"/>
      <scheme val="minor"/>
    </font>
    <font>
      <sz val="12"/>
      <color rgb="FFFF3300"/>
      <name val="Calibri"/>
      <family val="2"/>
      <scheme val="minor"/>
    </font>
    <font>
      <sz val="12"/>
      <color rgb="FF0070C0"/>
      <name val="Calibri"/>
      <family val="2"/>
      <scheme val="minor"/>
    </font>
    <font>
      <b/>
      <sz val="24"/>
      <color theme="0"/>
      <name val="Calibri"/>
      <family val="2"/>
      <scheme val="minor"/>
    </font>
    <font>
      <b/>
      <sz val="14"/>
      <color rgb="FFFF0000"/>
      <name val="Calibri"/>
      <family val="2"/>
      <scheme val="minor"/>
    </font>
  </fonts>
  <fills count="13">
    <fill>
      <patternFill patternType="none"/>
    </fill>
    <fill>
      <patternFill patternType="gray125"/>
    </fill>
    <fill>
      <patternFill patternType="solid">
        <fgColor theme="7" tint="0.59996337778862885"/>
        <bgColor indexed="64"/>
      </patternFill>
    </fill>
    <fill>
      <patternFill patternType="solid">
        <fgColor theme="9" tint="0.59996337778862885"/>
        <bgColor indexed="64"/>
      </patternFill>
    </fill>
    <fill>
      <patternFill patternType="solid">
        <fgColor theme="8" tint="0.59996337778862885"/>
        <bgColor indexed="64"/>
      </patternFill>
    </fill>
    <fill>
      <patternFill patternType="solid">
        <fgColor theme="4" tint="0.39997558519241921"/>
        <bgColor indexed="64"/>
      </patternFill>
    </fill>
    <fill>
      <patternFill patternType="solid">
        <fgColor rgb="FFFFFF00"/>
        <bgColor indexed="64"/>
      </patternFill>
    </fill>
    <fill>
      <patternFill patternType="solid">
        <fgColor indexed="9"/>
        <bgColor indexed="64"/>
      </patternFill>
    </fill>
    <fill>
      <patternFill patternType="solid">
        <fgColor indexed="9"/>
      </patternFill>
    </fill>
    <fill>
      <patternFill patternType="solid">
        <fgColor theme="0"/>
        <bgColor indexed="64"/>
      </patternFill>
    </fill>
    <fill>
      <patternFill patternType="solid">
        <fgColor rgb="FFFF9933"/>
        <bgColor indexed="64"/>
      </patternFill>
    </fill>
    <fill>
      <patternFill patternType="solid">
        <fgColor theme="5" tint="0.59999389629810485"/>
        <bgColor indexed="64"/>
      </patternFill>
    </fill>
    <fill>
      <patternFill patternType="solid">
        <fgColor rgb="FFFF0000"/>
        <bgColor indexed="64"/>
      </patternFill>
    </fill>
  </fills>
  <borders count="30">
    <border>
      <left/>
      <right/>
      <top/>
      <bottom/>
      <diagonal/>
    </border>
    <border>
      <left/>
      <right/>
      <top style="thin">
        <color theme="4" tint="0.3999755851924192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s>
  <cellStyleXfs count="2">
    <xf numFmtId="0" fontId="0" fillId="0" borderId="0"/>
    <xf numFmtId="0" fontId="27" fillId="0" borderId="0" applyNumberFormat="0" applyFill="0" applyBorder="0" applyAlignment="0" applyProtection="0"/>
  </cellStyleXfs>
  <cellXfs count="139">
    <xf numFmtId="0" fontId="0" fillId="0" borderId="0" xfId="0"/>
    <xf numFmtId="0" fontId="2" fillId="0" borderId="0" xfId="0" applyFont="1"/>
    <xf numFmtId="0" fontId="2" fillId="0" borderId="0" xfId="0" applyFont="1" applyAlignment="1">
      <alignment wrapText="1"/>
    </xf>
    <xf numFmtId="3" fontId="2" fillId="0" borderId="0" xfId="0" applyNumberFormat="1" applyFont="1"/>
    <xf numFmtId="0" fontId="4" fillId="0" borderId="0" xfId="0" applyFont="1"/>
    <xf numFmtId="0" fontId="4" fillId="0" borderId="0" xfId="0" applyFont="1" applyAlignment="1">
      <alignment wrapText="1"/>
    </xf>
    <xf numFmtId="3" fontId="4" fillId="0" borderId="0" xfId="0" applyNumberFormat="1" applyFont="1"/>
    <xf numFmtId="0" fontId="10" fillId="0" borderId="5" xfId="0" applyFont="1" applyBorder="1"/>
    <xf numFmtId="0" fontId="10" fillId="0" borderId="4" xfId="0" applyFont="1" applyBorder="1"/>
    <xf numFmtId="0" fontId="12" fillId="0" borderId="2" xfId="0" applyFont="1" applyBorder="1" applyAlignment="1">
      <alignment vertical="center" wrapText="1"/>
    </xf>
    <xf numFmtId="0" fontId="13" fillId="0" borderId="2" xfId="0" applyFont="1" applyBorder="1" applyAlignment="1">
      <alignment vertical="center" wrapText="1"/>
    </xf>
    <xf numFmtId="164" fontId="13" fillId="0" borderId="2" xfId="0" applyNumberFormat="1" applyFont="1" applyBorder="1" applyAlignment="1">
      <alignment wrapText="1"/>
    </xf>
    <xf numFmtId="0" fontId="13" fillId="0" borderId="2" xfId="0" applyFont="1" applyBorder="1" applyAlignment="1">
      <alignment wrapText="1"/>
    </xf>
    <xf numFmtId="164" fontId="10" fillId="0" borderId="2" xfId="0" applyNumberFormat="1" applyFont="1" applyBorder="1"/>
    <xf numFmtId="0" fontId="12" fillId="0" borderId="2" xfId="0" applyFont="1" applyBorder="1" applyAlignment="1">
      <alignment horizontal="right" wrapText="1"/>
    </xf>
    <xf numFmtId="164" fontId="13" fillId="0" borderId="6" xfId="0" applyNumberFormat="1" applyFont="1" applyBorder="1" applyAlignment="1">
      <alignment wrapText="1"/>
    </xf>
    <xf numFmtId="0" fontId="13" fillId="0" borderId="6" xfId="0" applyFont="1" applyBorder="1" applyAlignment="1">
      <alignment wrapText="1"/>
    </xf>
    <xf numFmtId="0" fontId="15" fillId="0" borderId="2" xfId="0" applyFont="1" applyBorder="1" applyAlignment="1">
      <alignment horizontal="right" wrapText="1"/>
    </xf>
    <xf numFmtId="0" fontId="16" fillId="0" borderId="2" xfId="0" applyFont="1" applyBorder="1" applyAlignment="1">
      <alignment wrapText="1"/>
    </xf>
    <xf numFmtId="164" fontId="0" fillId="0" borderId="2" xfId="0" applyNumberFormat="1" applyBorder="1" applyAlignment="1">
      <alignment wrapText="1"/>
    </xf>
    <xf numFmtId="0" fontId="0" fillId="0" borderId="2" xfId="0" applyBorder="1" applyAlignment="1">
      <alignment wrapText="1"/>
    </xf>
    <xf numFmtId="0" fontId="8" fillId="0" borderId="6" xfId="0" applyFont="1" applyBorder="1" applyAlignment="1">
      <alignment horizontal="right"/>
    </xf>
    <xf numFmtId="0" fontId="10" fillId="0" borderId="2" xfId="0" applyFont="1" applyBorder="1" applyAlignment="1">
      <alignment wrapText="1"/>
    </xf>
    <xf numFmtId="164" fontId="19" fillId="0" borderId="7" xfId="0" applyNumberFormat="1" applyFont="1" applyBorder="1" applyAlignment="1">
      <alignment wrapText="1"/>
    </xf>
    <xf numFmtId="0" fontId="0" fillId="0" borderId="7" xfId="0" applyBorder="1" applyAlignment="1">
      <alignment wrapText="1"/>
    </xf>
    <xf numFmtId="0" fontId="10" fillId="0" borderId="2" xfId="0" applyFont="1" applyBorder="1" applyAlignment="1">
      <alignment horizontal="right" wrapText="1"/>
    </xf>
    <xf numFmtId="0" fontId="12" fillId="0" borderId="6" xfId="0" applyFont="1" applyBorder="1" applyAlignment="1">
      <alignment vertical="center" wrapText="1"/>
    </xf>
    <xf numFmtId="164" fontId="10" fillId="0" borderId="2" xfId="0" applyNumberFormat="1" applyFont="1" applyBorder="1" applyAlignment="1">
      <alignment wrapText="1"/>
    </xf>
    <xf numFmtId="0" fontId="20" fillId="0" borderId="6" xfId="0" applyFont="1" applyBorder="1" applyAlignment="1">
      <alignment horizontal="right"/>
    </xf>
    <xf numFmtId="164" fontId="10" fillId="0" borderId="6" xfId="0" applyNumberFormat="1" applyFont="1" applyBorder="1" applyAlignment="1">
      <alignment wrapText="1"/>
    </xf>
    <xf numFmtId="0" fontId="10" fillId="0" borderId="6" xfId="0" applyFont="1" applyBorder="1" applyAlignment="1">
      <alignment wrapText="1"/>
    </xf>
    <xf numFmtId="0" fontId="10" fillId="0" borderId="6" xfId="0" applyFont="1" applyBorder="1" applyAlignment="1">
      <alignment horizontal="right"/>
    </xf>
    <xf numFmtId="0" fontId="10" fillId="0" borderId="4" xfId="0" applyFont="1" applyBorder="1" applyAlignment="1">
      <alignment horizontal="right"/>
    </xf>
    <xf numFmtId="0" fontId="16" fillId="0" borderId="2" xfId="0" applyFont="1" applyBorder="1"/>
    <xf numFmtId="0" fontId="10" fillId="0" borderId="2" xfId="0" applyFont="1" applyBorder="1"/>
    <xf numFmtId="0" fontId="21" fillId="0" borderId="2" xfId="0" applyFont="1" applyBorder="1" applyAlignment="1">
      <alignment wrapText="1"/>
    </xf>
    <xf numFmtId="0" fontId="23" fillId="0" borderId="2" xfId="0" applyFont="1" applyBorder="1" applyAlignment="1">
      <alignment wrapText="1"/>
    </xf>
    <xf numFmtId="0" fontId="23" fillId="0" borderId="0" xfId="0" applyFont="1" applyAlignment="1">
      <alignment wrapText="1"/>
    </xf>
    <xf numFmtId="0" fontId="25" fillId="0" borderId="2" xfId="0" applyFont="1" applyBorder="1" applyAlignment="1">
      <alignment horizontal="right" vertical="center" wrapText="1"/>
    </xf>
    <xf numFmtId="0" fontId="0" fillId="0" borderId="2" xfId="0" applyBorder="1"/>
    <xf numFmtId="164" fontId="11" fillId="0" borderId="2" xfId="0" applyNumberFormat="1" applyFont="1" applyBorder="1"/>
    <xf numFmtId="164" fontId="0" fillId="0" borderId="2" xfId="0" applyNumberFormat="1" applyBorder="1"/>
    <xf numFmtId="0" fontId="26" fillId="0" borderId="2" xfId="0" applyFont="1" applyBorder="1" applyAlignment="1">
      <alignment horizontal="right"/>
    </xf>
    <xf numFmtId="164" fontId="26" fillId="0" borderId="2" xfId="0" applyNumberFormat="1" applyFont="1" applyBorder="1"/>
    <xf numFmtId="0" fontId="26" fillId="0" borderId="0" xfId="0" applyFont="1" applyAlignment="1">
      <alignment horizontal="right"/>
    </xf>
    <xf numFmtId="164" fontId="0" fillId="0" borderId="0" xfId="0" applyNumberFormat="1"/>
    <xf numFmtId="164" fontId="26" fillId="0" borderId="0" xfId="0" applyNumberFormat="1" applyFont="1"/>
    <xf numFmtId="0" fontId="10" fillId="0" borderId="0" xfId="0" applyFont="1"/>
    <xf numFmtId="49" fontId="31" fillId="7" borderId="14" xfId="0" applyNumberFormat="1" applyFont="1" applyFill="1" applyBorder="1" applyAlignment="1">
      <alignment vertical="center" wrapText="1"/>
    </xf>
    <xf numFmtId="43" fontId="31" fillId="7" borderId="7" xfId="0" applyNumberFormat="1" applyFont="1" applyFill="1" applyBorder="1" applyAlignment="1">
      <alignment horizontal="center" vertical="center" wrapText="1"/>
    </xf>
    <xf numFmtId="49" fontId="31" fillId="7" borderId="16" xfId="0" applyNumberFormat="1" applyFont="1" applyFill="1" applyBorder="1" applyAlignment="1">
      <alignment vertical="center" wrapText="1"/>
    </xf>
    <xf numFmtId="43" fontId="31" fillId="7" borderId="2" xfId="0" applyNumberFormat="1" applyFont="1" applyFill="1" applyBorder="1" applyAlignment="1">
      <alignment horizontal="center" vertical="center" wrapText="1"/>
    </xf>
    <xf numFmtId="49" fontId="31" fillId="8" borderId="17" xfId="0" applyNumberFormat="1" applyFont="1" applyFill="1" applyBorder="1" applyAlignment="1">
      <alignment vertical="center" wrapText="1"/>
    </xf>
    <xf numFmtId="43" fontId="31" fillId="8" borderId="6" xfId="0" applyNumberFormat="1" applyFont="1" applyFill="1" applyBorder="1" applyAlignment="1">
      <alignment horizontal="center" vertical="center" wrapText="1"/>
    </xf>
    <xf numFmtId="43" fontId="31" fillId="6" borderId="12" xfId="0" applyNumberFormat="1" applyFont="1" applyFill="1" applyBorder="1" applyAlignment="1">
      <alignment horizontal="center" vertical="center" wrapText="1"/>
    </xf>
    <xf numFmtId="49" fontId="31" fillId="8" borderId="14" xfId="0" applyNumberFormat="1" applyFont="1" applyFill="1" applyBorder="1" applyAlignment="1">
      <alignment vertical="center" wrapText="1"/>
    </xf>
    <xf numFmtId="0" fontId="32" fillId="7" borderId="15" xfId="0" applyFont="1" applyFill="1" applyBorder="1" applyAlignment="1">
      <alignment horizontal="center" vertical="center" wrapText="1"/>
    </xf>
    <xf numFmtId="43" fontId="31" fillId="8" borderId="7" xfId="0" applyNumberFormat="1" applyFont="1" applyFill="1" applyBorder="1" applyAlignment="1">
      <alignment horizontal="center" vertical="center" wrapText="1"/>
    </xf>
    <xf numFmtId="49" fontId="31" fillId="8" borderId="16" xfId="0" applyNumberFormat="1" applyFont="1" applyFill="1" applyBorder="1" applyAlignment="1">
      <alignment vertical="center" wrapText="1"/>
    </xf>
    <xf numFmtId="43" fontId="31" fillId="8" borderId="2" xfId="0" applyNumberFormat="1" applyFont="1" applyFill="1" applyBorder="1" applyAlignment="1">
      <alignment horizontal="center" vertical="center" wrapText="1"/>
    </xf>
    <xf numFmtId="0" fontId="32" fillId="7" borderId="18" xfId="0" applyFont="1" applyFill="1" applyBorder="1" applyAlignment="1">
      <alignment horizontal="center" vertical="center" wrapText="1"/>
    </xf>
    <xf numFmtId="49" fontId="32" fillId="8" borderId="16" xfId="0" applyNumberFormat="1" applyFont="1" applyFill="1" applyBorder="1" applyAlignment="1">
      <alignment vertical="center" wrapText="1"/>
    </xf>
    <xf numFmtId="43" fontId="31" fillId="6" borderId="2" xfId="0" applyNumberFormat="1" applyFont="1" applyFill="1" applyBorder="1" applyAlignment="1">
      <alignment horizontal="center" vertical="center" wrapText="1"/>
    </xf>
    <xf numFmtId="0" fontId="0" fillId="11" borderId="19" xfId="0" applyFill="1" applyBorder="1" applyAlignment="1">
      <alignment horizontal="center"/>
    </xf>
    <xf numFmtId="165" fontId="33" fillId="9" borderId="2" xfId="0" applyNumberFormat="1" applyFont="1" applyFill="1" applyBorder="1" applyAlignment="1">
      <alignment horizontal="center" vertical="center" wrapText="1"/>
    </xf>
    <xf numFmtId="0" fontId="0" fillId="9" borderId="19" xfId="0" applyFill="1" applyBorder="1" applyAlignment="1">
      <alignment horizontal="center"/>
    </xf>
    <xf numFmtId="0" fontId="0" fillId="0" borderId="24" xfId="0" applyBorder="1" applyAlignment="1">
      <alignment horizontal="center"/>
    </xf>
    <xf numFmtId="49" fontId="31" fillId="8" borderId="25" xfId="0" applyNumberFormat="1" applyFont="1" applyFill="1" applyBorder="1" applyAlignment="1">
      <alignment vertical="center" wrapText="1"/>
    </xf>
    <xf numFmtId="0" fontId="0" fillId="0" borderId="28" xfId="0" applyBorder="1" applyAlignment="1">
      <alignment horizontal="center"/>
    </xf>
    <xf numFmtId="49" fontId="35" fillId="5" borderId="8" xfId="0" applyNumberFormat="1" applyFont="1" applyFill="1" applyBorder="1" applyAlignment="1">
      <alignment horizontal="center" vertical="center" wrapText="1"/>
    </xf>
    <xf numFmtId="49" fontId="35" fillId="5" borderId="9" xfId="0" applyNumberFormat="1" applyFont="1" applyFill="1" applyBorder="1" applyAlignment="1">
      <alignment horizontal="center" vertical="center" wrapText="1"/>
    </xf>
    <xf numFmtId="49" fontId="35" fillId="5" borderId="10" xfId="0" applyNumberFormat="1" applyFont="1" applyFill="1" applyBorder="1" applyAlignment="1">
      <alignment horizontal="center" vertical="center" wrapText="1"/>
    </xf>
    <xf numFmtId="49" fontId="33" fillId="6" borderId="11" xfId="0" applyNumberFormat="1" applyFont="1" applyFill="1" applyBorder="1" applyAlignment="1">
      <alignment vertical="center" wrapText="1"/>
    </xf>
    <xf numFmtId="49" fontId="31" fillId="6" borderId="12" xfId="0" applyNumberFormat="1" applyFont="1" applyFill="1" applyBorder="1" applyAlignment="1">
      <alignment vertical="center" wrapText="1"/>
    </xf>
    <xf numFmtId="0" fontId="36" fillId="6" borderId="13" xfId="0" applyFont="1" applyFill="1" applyBorder="1" applyAlignment="1">
      <alignment horizontal="center" vertical="center" wrapText="1"/>
    </xf>
    <xf numFmtId="165" fontId="31" fillId="6" borderId="12" xfId="0" applyNumberFormat="1" applyFont="1" applyFill="1" applyBorder="1" applyAlignment="1">
      <alignment horizontal="center" vertical="center" wrapText="1"/>
    </xf>
    <xf numFmtId="49" fontId="31" fillId="7" borderId="7" xfId="0" applyNumberFormat="1" applyFont="1" applyFill="1" applyBorder="1" applyAlignment="1">
      <alignment vertical="center" wrapText="1"/>
    </xf>
    <xf numFmtId="49" fontId="31" fillId="7" borderId="2" xfId="0" applyNumberFormat="1" applyFont="1" applyFill="1" applyBorder="1" applyAlignment="1">
      <alignment vertical="center" wrapText="1"/>
    </xf>
    <xf numFmtId="49" fontId="31" fillId="7" borderId="2" xfId="0" applyNumberFormat="1" applyFont="1" applyFill="1" applyBorder="1" applyAlignment="1">
      <alignment horizontal="left" vertical="center" wrapText="1"/>
    </xf>
    <xf numFmtId="49" fontId="31" fillId="8" borderId="6" xfId="0" applyNumberFormat="1" applyFont="1" applyFill="1" applyBorder="1" applyAlignment="1">
      <alignment vertical="center" wrapText="1"/>
    </xf>
    <xf numFmtId="49" fontId="31" fillId="8" borderId="7" xfId="0" applyNumberFormat="1" applyFont="1" applyFill="1" applyBorder="1" applyAlignment="1">
      <alignment vertical="center" wrapText="1"/>
    </xf>
    <xf numFmtId="49" fontId="31" fillId="8" borderId="2" xfId="0" applyNumberFormat="1" applyFont="1" applyFill="1" applyBorder="1" applyAlignment="1">
      <alignment vertical="center" wrapText="1"/>
    </xf>
    <xf numFmtId="0" fontId="37" fillId="8" borderId="15" xfId="0" applyFont="1" applyFill="1" applyBorder="1" applyAlignment="1">
      <alignment horizontal="center" vertical="center" wrapText="1"/>
    </xf>
    <xf numFmtId="0" fontId="38" fillId="8" borderId="19" xfId="0" applyFont="1" applyFill="1" applyBorder="1" applyAlignment="1">
      <alignment horizontal="center" vertical="center" wrapText="1"/>
    </xf>
    <xf numFmtId="0" fontId="32" fillId="8" borderId="19" xfId="0" applyFont="1" applyFill="1" applyBorder="1" applyAlignment="1">
      <alignment horizontal="center" vertical="center" wrapText="1"/>
    </xf>
    <xf numFmtId="49" fontId="33" fillId="6" borderId="16" xfId="0" applyNumberFormat="1" applyFont="1" applyFill="1" applyBorder="1" applyAlignment="1">
      <alignment vertical="center" wrapText="1"/>
    </xf>
    <xf numFmtId="49" fontId="31" fillId="6" borderId="2" xfId="0" applyNumberFormat="1" applyFont="1" applyFill="1" applyBorder="1" applyAlignment="1">
      <alignment vertical="center" wrapText="1"/>
    </xf>
    <xf numFmtId="0" fontId="36" fillId="6" borderId="19" xfId="0" applyFont="1" applyFill="1" applyBorder="1" applyAlignment="1">
      <alignment horizontal="center" vertical="center" wrapText="1"/>
    </xf>
    <xf numFmtId="49" fontId="35" fillId="6" borderId="16" xfId="0" applyNumberFormat="1" applyFont="1" applyFill="1" applyBorder="1" applyAlignment="1">
      <alignment horizontal="left" vertical="center" wrapText="1"/>
    </xf>
    <xf numFmtId="49" fontId="31" fillId="8" borderId="2" xfId="0" applyNumberFormat="1" applyFont="1" applyFill="1" applyBorder="1" applyAlignment="1">
      <alignment horizontal="justify" vertical="center"/>
    </xf>
    <xf numFmtId="49" fontId="31" fillId="8" borderId="6" xfId="0" applyNumberFormat="1" applyFont="1" applyFill="1" applyBorder="1" applyAlignment="1">
      <alignment horizontal="justify" vertical="center"/>
    </xf>
    <xf numFmtId="49" fontId="31" fillId="10" borderId="16" xfId="0" applyNumberFormat="1" applyFont="1" applyFill="1" applyBorder="1" applyAlignment="1">
      <alignment vertical="center" wrapText="1"/>
    </xf>
    <xf numFmtId="49" fontId="33" fillId="10" borderId="3" xfId="0" applyNumberFormat="1" applyFont="1" applyFill="1" applyBorder="1" applyAlignment="1">
      <alignment horizontal="center" vertical="center"/>
    </xf>
    <xf numFmtId="0" fontId="36" fillId="10" borderId="21" xfId="0" applyFont="1" applyFill="1" applyBorder="1" applyAlignment="1">
      <alignment horizontal="center" vertical="center" wrapText="1"/>
    </xf>
    <xf numFmtId="49" fontId="33" fillId="7" borderId="2" xfId="0" applyNumberFormat="1" applyFont="1" applyFill="1" applyBorder="1" applyAlignment="1">
      <alignment horizontal="center" vertical="center"/>
    </xf>
    <xf numFmtId="0" fontId="36" fillId="7" borderId="19" xfId="0" applyFont="1" applyFill="1" applyBorder="1" applyAlignment="1">
      <alignment horizontal="center" vertical="center" wrapText="1"/>
    </xf>
    <xf numFmtId="49" fontId="33" fillId="9" borderId="16" xfId="0" applyNumberFormat="1" applyFont="1" applyFill="1" applyBorder="1" applyAlignment="1">
      <alignment vertical="center" wrapText="1"/>
    </xf>
    <xf numFmtId="49" fontId="34" fillId="9" borderId="23" xfId="0" applyNumberFormat="1" applyFont="1" applyFill="1" applyBorder="1" applyAlignment="1">
      <alignment horizontal="center" vertical="center"/>
    </xf>
    <xf numFmtId="0" fontId="33" fillId="8" borderId="26" xfId="0" applyFont="1" applyFill="1" applyBorder="1" applyAlignment="1">
      <alignment vertical="center" wrapText="1"/>
    </xf>
    <xf numFmtId="165" fontId="33" fillId="8" borderId="27" xfId="0" applyNumberFormat="1" applyFont="1" applyFill="1" applyBorder="1" applyAlignment="1">
      <alignment horizontal="center" vertical="center" wrapText="1"/>
    </xf>
    <xf numFmtId="166" fontId="0" fillId="11" borderId="19" xfId="0" applyNumberFormat="1" applyFill="1" applyBorder="1" applyAlignment="1">
      <alignment horizontal="right"/>
    </xf>
    <xf numFmtId="166" fontId="31" fillId="11" borderId="2" xfId="0" applyNumberFormat="1" applyFont="1" applyFill="1" applyBorder="1" applyAlignment="1">
      <alignment horizontal="right" vertical="center" wrapText="1"/>
    </xf>
    <xf numFmtId="166" fontId="33" fillId="10" borderId="20" xfId="0" applyNumberFormat="1" applyFont="1" applyFill="1" applyBorder="1" applyAlignment="1">
      <alignment horizontal="right" vertical="center" wrapText="1"/>
    </xf>
    <xf numFmtId="166" fontId="33" fillId="7" borderId="7" xfId="0" applyNumberFormat="1" applyFont="1" applyFill="1" applyBorder="1" applyAlignment="1">
      <alignment horizontal="right" vertical="center" wrapText="1"/>
    </xf>
    <xf numFmtId="166" fontId="36" fillId="7" borderId="19" xfId="0" applyNumberFormat="1" applyFont="1" applyFill="1" applyBorder="1" applyAlignment="1">
      <alignment horizontal="right" vertical="center" wrapText="1"/>
    </xf>
    <xf numFmtId="166" fontId="9" fillId="9" borderId="6" xfId="0" applyNumberFormat="1" applyFont="1" applyFill="1" applyBorder="1" applyAlignment="1">
      <alignment horizontal="right"/>
    </xf>
    <xf numFmtId="166" fontId="9" fillId="9" borderId="19" xfId="0" applyNumberFormat="1" applyFont="1" applyFill="1" applyBorder="1" applyAlignment="1">
      <alignment horizontal="right"/>
    </xf>
    <xf numFmtId="166" fontId="34" fillId="9" borderId="20" xfId="0" applyNumberFormat="1" applyFont="1" applyFill="1" applyBorder="1" applyAlignment="1">
      <alignment horizontal="right" vertical="center" wrapText="1"/>
    </xf>
    <xf numFmtId="166" fontId="30" fillId="0" borderId="24" xfId="0" applyNumberFormat="1" applyFont="1" applyBorder="1" applyAlignment="1">
      <alignment horizontal="right"/>
    </xf>
    <xf numFmtId="0" fontId="7" fillId="0" borderId="0" xfId="0" applyFont="1"/>
    <xf numFmtId="3" fontId="7" fillId="0" borderId="0" xfId="0" applyNumberFormat="1" applyFont="1"/>
    <xf numFmtId="0" fontId="32" fillId="0" borderId="2" xfId="0" applyFont="1" applyBorder="1" applyAlignment="1">
      <alignment wrapText="1"/>
    </xf>
    <xf numFmtId="0" fontId="32" fillId="0" borderId="2" xfId="1" applyFont="1" applyBorder="1" applyAlignment="1" applyProtection="1">
      <alignment wrapText="1"/>
    </xf>
    <xf numFmtId="0" fontId="9" fillId="2" borderId="2" xfId="0" applyFont="1" applyFill="1" applyBorder="1" applyAlignment="1">
      <alignment horizontal="center" wrapText="1"/>
    </xf>
    <xf numFmtId="0" fontId="9" fillId="2" borderId="2" xfId="0" applyFont="1" applyFill="1" applyBorder="1" applyAlignment="1">
      <alignment horizontal="center"/>
    </xf>
    <xf numFmtId="0" fontId="1" fillId="0" borderId="2" xfId="0" applyFont="1" applyBorder="1" applyAlignment="1">
      <alignment wrapText="1"/>
    </xf>
    <xf numFmtId="0" fontId="3" fillId="0" borderId="1" xfId="0" applyFont="1" applyBorder="1" applyAlignment="1">
      <alignment horizontal="left" wrapText="1"/>
    </xf>
    <xf numFmtId="0" fontId="3" fillId="0" borderId="0" xfId="0" applyFont="1" applyAlignment="1">
      <alignment horizontal="left" wrapText="1"/>
    </xf>
    <xf numFmtId="0" fontId="5" fillId="0" borderId="0" xfId="0" applyFont="1" applyAlignment="1">
      <alignment horizontal="center" wrapText="1"/>
    </xf>
    <xf numFmtId="0" fontId="28" fillId="12" borderId="0" xfId="0" applyFont="1" applyFill="1" applyAlignment="1">
      <alignment horizontal="center" vertical="center" wrapText="1"/>
    </xf>
    <xf numFmtId="0" fontId="11" fillId="4" borderId="3" xfId="0" applyFont="1" applyFill="1" applyBorder="1"/>
    <xf numFmtId="0" fontId="0" fillId="0" borderId="4" xfId="0" applyBorder="1"/>
    <xf numFmtId="0" fontId="11" fillId="0" borderId="0" xfId="0" applyFont="1" applyAlignment="1">
      <alignment horizontal="left"/>
    </xf>
    <xf numFmtId="0" fontId="0" fillId="0" borderId="0" xfId="0" applyAlignment="1">
      <alignment horizontal="left"/>
    </xf>
    <xf numFmtId="0" fontId="10" fillId="0" borderId="0" xfId="0" applyFont="1"/>
    <xf numFmtId="0" fontId="29" fillId="12" borderId="0" xfId="0" applyFont="1" applyFill="1" applyAlignment="1">
      <alignment horizontal="center" wrapText="1"/>
    </xf>
    <xf numFmtId="0" fontId="0" fillId="0" borderId="0" xfId="0"/>
    <xf numFmtId="0" fontId="25" fillId="3" borderId="0" xfId="0" applyFont="1" applyFill="1" applyAlignment="1">
      <alignment vertical="center" wrapText="1"/>
    </xf>
    <xf numFmtId="0" fontId="9" fillId="3" borderId="0" xfId="0" applyFont="1" applyFill="1"/>
    <xf numFmtId="0" fontId="12" fillId="0" borderId="0" xfId="0" applyFont="1" applyAlignment="1">
      <alignment vertical="center" wrapText="1"/>
    </xf>
    <xf numFmtId="0" fontId="11" fillId="4" borderId="0" xfId="0" applyFont="1" applyFill="1"/>
    <xf numFmtId="0" fontId="9" fillId="4" borderId="0" xfId="0" applyFont="1" applyFill="1"/>
    <xf numFmtId="0" fontId="11" fillId="3" borderId="3" xfId="0" applyFont="1" applyFill="1" applyBorder="1"/>
    <xf numFmtId="49" fontId="33" fillId="11" borderId="22" xfId="0" applyNumberFormat="1" applyFont="1" applyFill="1" applyBorder="1" applyAlignment="1">
      <alignment horizontal="left" vertical="center" wrapText="1"/>
    </xf>
    <xf numFmtId="49" fontId="33" fillId="11" borderId="4" xfId="0" applyNumberFormat="1" applyFont="1" applyFill="1" applyBorder="1" applyAlignment="1">
      <alignment horizontal="left" vertical="center" wrapText="1"/>
    </xf>
    <xf numFmtId="49" fontId="33" fillId="11" borderId="22" xfId="0" applyNumberFormat="1" applyFont="1" applyFill="1" applyBorder="1" applyAlignment="1">
      <alignment horizontal="left" vertical="center"/>
    </xf>
    <xf numFmtId="49" fontId="33" fillId="11" borderId="4" xfId="0" applyNumberFormat="1" applyFont="1" applyFill="1" applyBorder="1" applyAlignment="1">
      <alignment horizontal="left" vertical="center"/>
    </xf>
    <xf numFmtId="0" fontId="39" fillId="12" borderId="29" xfId="0" applyFont="1" applyFill="1" applyBorder="1" applyAlignment="1">
      <alignment horizontal="center" vertical="center" wrapText="1"/>
    </xf>
    <xf numFmtId="0" fontId="40" fillId="0" borderId="0" xfId="0" applyFont="1" applyAlignment="1">
      <alignment horizontal="center" wrapText="1"/>
    </xf>
  </cellXfs>
  <cellStyles count="2">
    <cellStyle name="Hyperlink" xfId="1" builtinId="8"/>
    <cellStyle name="Normal" xfId="0" builtinId="0"/>
  </cellStyles>
  <dxfs count="6">
    <dxf>
      <font>
        <b val="0"/>
        <i val="0"/>
        <strike val="0"/>
        <condense val="0"/>
        <extend val="0"/>
        <outline val="0"/>
        <shadow val="0"/>
        <u val="none"/>
        <vertAlign val="baseline"/>
        <sz val="12"/>
        <color theme="1"/>
        <name val="Avenir Next Regular"/>
        <scheme val="none"/>
      </font>
    </dxf>
    <dxf>
      <font>
        <b val="0"/>
        <i val="0"/>
        <strike val="0"/>
        <condense val="0"/>
        <extend val="0"/>
        <outline val="0"/>
        <shadow val="0"/>
        <u val="none"/>
        <vertAlign val="baseline"/>
        <sz val="12"/>
        <color theme="1"/>
        <name val="Avenir Next Regular"/>
        <scheme val="none"/>
      </font>
    </dxf>
    <dxf>
      <font>
        <b val="0"/>
        <i val="0"/>
        <strike val="0"/>
        <condense val="0"/>
        <extend val="0"/>
        <outline val="0"/>
        <shadow val="0"/>
        <u val="none"/>
        <vertAlign val="baseline"/>
        <sz val="12"/>
        <color theme="1"/>
        <name val="Avenir Next Regular"/>
        <scheme val="none"/>
      </font>
    </dxf>
    <dxf>
      <font>
        <b val="0"/>
        <i val="0"/>
        <strike val="0"/>
        <condense val="0"/>
        <extend val="0"/>
        <outline val="0"/>
        <shadow val="0"/>
        <u val="none"/>
        <vertAlign val="baseline"/>
        <sz val="12"/>
        <color theme="1"/>
        <name val="Avenir Next Regular"/>
        <scheme val="none"/>
      </font>
    </dxf>
    <dxf>
      <font>
        <b val="0"/>
        <i val="0"/>
        <strike val="0"/>
        <condense val="0"/>
        <extend val="0"/>
        <outline val="0"/>
        <shadow val="0"/>
        <u val="none"/>
        <vertAlign val="baseline"/>
        <sz val="12"/>
        <color theme="1"/>
        <name val="Avenir Next Regular"/>
        <scheme val="none"/>
      </font>
    </dxf>
    <dxf>
      <font>
        <b val="0"/>
        <i val="0"/>
        <strike val="0"/>
        <condense val="0"/>
        <extend val="0"/>
        <outline val="0"/>
        <shadow val="0"/>
        <u val="none"/>
        <vertAlign val="baseline"/>
        <sz val="12"/>
        <color theme="1"/>
        <name val="Avenir Next Regular"/>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9BCBA72-8EA4-5D49-9171-A9BB1AF4DB52}" name="Table1" displayName="Table1" ref="A5:D20" totalsRowShown="0" headerRowDxfId="5" dataDxfId="4">
  <autoFilter ref="A5:D20" xr:uid="{76C22E96-2534-3D44-BB5A-9FFAE5E413CB}"/>
  <tableColumns count="4">
    <tableColumn id="1" xr3:uid="{5C30BE1E-17BC-184C-B083-A127A558E194}" name="Item" dataDxfId="3"/>
    <tableColumn id="2" xr3:uid="{7A459542-E233-BE4C-8810-C0B0E859E3B2}" name="Purpose" dataDxfId="2"/>
    <tableColumn id="3" xr3:uid="{EF02429C-DAE0-D343-9199-771219D9A62B}" name="Cost" dataDxfId="1"/>
    <tableColumn id="4" xr3:uid="{D9C0F5C0-948E-2446-A3E1-22F70E465EEE}" name="Funded By"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hyperlink" Target="https://en.wiktionary.org/wiki/Puri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5BD44-C15B-124E-9F84-FF3DEC981482}">
  <dimension ref="A1:L25"/>
  <sheetViews>
    <sheetView tabSelected="1" topLeftCell="E7" workbookViewId="0">
      <selection activeCell="J9" sqref="J9"/>
    </sheetView>
  </sheetViews>
  <sheetFormatPr defaultColWidth="11.19921875" defaultRowHeight="15.6"/>
  <cols>
    <col min="1" max="1" width="24.796875" customWidth="1"/>
    <col min="2" max="2" width="36.19921875" customWidth="1"/>
    <col min="3" max="3" width="18.69921875" customWidth="1"/>
    <col min="4" max="4" width="28" customWidth="1"/>
  </cols>
  <sheetData>
    <row r="1" spans="1:12" ht="34.049999999999997" customHeight="1">
      <c r="A1" s="119" t="s">
        <v>143</v>
      </c>
      <c r="B1" s="119"/>
      <c r="C1" s="119"/>
      <c r="D1" s="119"/>
    </row>
    <row r="2" spans="1:12" ht="34.049999999999997" customHeight="1">
      <c r="A2" s="119"/>
      <c r="B2" s="119"/>
      <c r="C2" s="119"/>
      <c r="D2" s="119"/>
    </row>
    <row r="3" spans="1:12" ht="34.049999999999997" customHeight="1">
      <c r="A3" s="119"/>
      <c r="B3" s="119"/>
      <c r="C3" s="119"/>
      <c r="D3" s="119"/>
    </row>
    <row r="4" spans="1:12" ht="34.049999999999997" customHeight="1">
      <c r="A4" s="119"/>
      <c r="B4" s="119"/>
      <c r="C4" s="119"/>
      <c r="D4" s="119"/>
    </row>
    <row r="5" spans="1:12">
      <c r="A5" s="1" t="s">
        <v>0</v>
      </c>
      <c r="B5" s="1" t="s">
        <v>1</v>
      </c>
      <c r="C5" s="1" t="s">
        <v>2</v>
      </c>
      <c r="D5" s="1" t="s">
        <v>3</v>
      </c>
    </row>
    <row r="6" spans="1:12" ht="112.2" customHeight="1">
      <c r="A6" s="4" t="s">
        <v>4</v>
      </c>
      <c r="B6" s="5" t="s">
        <v>140</v>
      </c>
      <c r="C6" s="6">
        <v>30000</v>
      </c>
      <c r="D6" s="4" t="s">
        <v>155</v>
      </c>
      <c r="E6" s="118" t="s">
        <v>204</v>
      </c>
      <c r="F6" s="118"/>
      <c r="G6" s="118"/>
      <c r="H6" s="118"/>
      <c r="I6" s="118"/>
      <c r="J6" s="118"/>
      <c r="K6" s="118"/>
      <c r="L6" s="118"/>
    </row>
    <row r="7" spans="1:12" ht="90" customHeight="1">
      <c r="A7" s="4" t="s">
        <v>4</v>
      </c>
      <c r="B7" s="5" t="s">
        <v>144</v>
      </c>
      <c r="C7" s="6">
        <v>10400</v>
      </c>
      <c r="D7" s="4" t="s">
        <v>17</v>
      </c>
      <c r="E7" s="118"/>
      <c r="F7" s="118"/>
      <c r="G7" s="118"/>
      <c r="H7" s="118"/>
      <c r="I7" s="118"/>
      <c r="J7" s="118"/>
      <c r="K7" s="118"/>
      <c r="L7" s="118"/>
    </row>
    <row r="8" spans="1:12" ht="165.6">
      <c r="A8" s="4" t="s">
        <v>4</v>
      </c>
      <c r="B8" s="5" t="s">
        <v>145</v>
      </c>
      <c r="C8" s="6">
        <v>3500</v>
      </c>
      <c r="D8" s="4" t="s">
        <v>155</v>
      </c>
      <c r="E8" s="118"/>
      <c r="F8" s="118"/>
      <c r="G8" s="118"/>
      <c r="H8" s="118"/>
      <c r="I8" s="118"/>
      <c r="J8" s="118"/>
      <c r="K8" s="118"/>
      <c r="L8" s="118"/>
    </row>
    <row r="9" spans="1:12" ht="108">
      <c r="A9" s="1" t="s">
        <v>5</v>
      </c>
      <c r="B9" s="2" t="s">
        <v>199</v>
      </c>
      <c r="C9" s="3">
        <v>5000</v>
      </c>
      <c r="D9" s="1" t="s">
        <v>155</v>
      </c>
    </row>
    <row r="10" spans="1:12" ht="135.6">
      <c r="A10" s="1" t="s">
        <v>6</v>
      </c>
      <c r="B10" s="2" t="s">
        <v>200</v>
      </c>
      <c r="C10" s="3">
        <v>3000</v>
      </c>
      <c r="D10" s="1" t="s">
        <v>155</v>
      </c>
    </row>
    <row r="11" spans="1:12" ht="105.6">
      <c r="A11" s="1" t="s">
        <v>7</v>
      </c>
      <c r="B11" s="2" t="s">
        <v>141</v>
      </c>
      <c r="C11" s="3">
        <v>3000</v>
      </c>
      <c r="D11" s="1" t="s">
        <v>155</v>
      </c>
    </row>
    <row r="12" spans="1:12" ht="90.6">
      <c r="A12" s="1" t="s">
        <v>8</v>
      </c>
      <c r="B12" s="2" t="s">
        <v>16</v>
      </c>
      <c r="C12" s="3">
        <v>5000</v>
      </c>
      <c r="D12" s="1" t="s">
        <v>155</v>
      </c>
    </row>
    <row r="13" spans="1:12" ht="45.6">
      <c r="A13" s="2" t="s">
        <v>142</v>
      </c>
      <c r="B13" s="2" t="s">
        <v>201</v>
      </c>
      <c r="C13" s="3">
        <v>5000</v>
      </c>
      <c r="D13" s="1" t="s">
        <v>202</v>
      </c>
    </row>
    <row r="14" spans="1:12" ht="60.6">
      <c r="A14" s="1" t="s">
        <v>9</v>
      </c>
      <c r="B14" s="2" t="s">
        <v>10</v>
      </c>
      <c r="C14" s="3">
        <v>20000</v>
      </c>
      <c r="D14" s="1" t="s">
        <v>202</v>
      </c>
    </row>
    <row r="15" spans="1:12" ht="30.6">
      <c r="A15" s="1" t="s">
        <v>11</v>
      </c>
      <c r="B15" s="2" t="s">
        <v>12</v>
      </c>
      <c r="C15" s="3">
        <v>10000</v>
      </c>
      <c r="D15" s="1" t="s">
        <v>13</v>
      </c>
    </row>
    <row r="16" spans="1:12">
      <c r="A16" s="1" t="s">
        <v>14</v>
      </c>
      <c r="B16" s="1"/>
      <c r="C16" s="3">
        <f>SUM(C6:C15)</f>
        <v>94900</v>
      </c>
      <c r="D16" s="1"/>
    </row>
    <row r="17" spans="1:4">
      <c r="A17" s="1" t="s">
        <v>15</v>
      </c>
      <c r="B17" s="1"/>
      <c r="C17" s="3">
        <f>SUM(C13:C15,C7)</f>
        <v>45400</v>
      </c>
      <c r="D17" s="1"/>
    </row>
    <row r="18" spans="1:4">
      <c r="A18" s="109" t="s">
        <v>203</v>
      </c>
      <c r="B18" s="109"/>
      <c r="C18" s="110">
        <f>C16-C17</f>
        <v>49500</v>
      </c>
      <c r="D18" s="109"/>
    </row>
    <row r="19" spans="1:4">
      <c r="A19" s="1"/>
      <c r="B19" s="1"/>
      <c r="C19" s="1"/>
      <c r="D19" s="1"/>
    </row>
    <row r="20" spans="1:4">
      <c r="A20" s="1"/>
      <c r="B20" s="1"/>
      <c r="C20" s="1"/>
      <c r="D20" s="1"/>
    </row>
    <row r="22" spans="1:4" ht="22.95" customHeight="1">
      <c r="A22" s="116"/>
      <c r="B22" s="116"/>
      <c r="C22" s="116"/>
      <c r="D22" s="116"/>
    </row>
    <row r="23" spans="1:4">
      <c r="A23" s="117"/>
      <c r="B23" s="117"/>
      <c r="C23" s="117"/>
      <c r="D23" s="117"/>
    </row>
    <row r="24" spans="1:4">
      <c r="A24" s="117"/>
      <c r="B24" s="117"/>
      <c r="C24" s="117"/>
      <c r="D24" s="117"/>
    </row>
    <row r="25" spans="1:4">
      <c r="A25" s="117"/>
      <c r="B25" s="117"/>
      <c r="C25" s="117"/>
      <c r="D25" s="117"/>
    </row>
  </sheetData>
  <mergeCells count="3">
    <mergeCell ref="A22:D25"/>
    <mergeCell ref="E6:L8"/>
    <mergeCell ref="A1:D4"/>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EDE94-38D7-5D4D-8590-7E59968A37CC}">
  <dimension ref="A1:F57"/>
  <sheetViews>
    <sheetView topLeftCell="A39" workbookViewId="0">
      <selection activeCell="A42" sqref="A42:XFD42"/>
    </sheetView>
  </sheetViews>
  <sheetFormatPr defaultColWidth="11.19921875" defaultRowHeight="15.6"/>
  <cols>
    <col min="1" max="1" width="25.5" customWidth="1"/>
    <col min="2" max="2" width="44" customWidth="1"/>
    <col min="6" max="6" width="23.5" customWidth="1"/>
  </cols>
  <sheetData>
    <row r="1" spans="1:6" ht="31.05" customHeight="1">
      <c r="A1" s="125" t="s">
        <v>179</v>
      </c>
      <c r="B1" s="125"/>
      <c r="C1" s="125"/>
      <c r="D1" s="125"/>
      <c r="E1" s="125"/>
      <c r="F1" s="125"/>
    </row>
    <row r="2" spans="1:6" ht="16.05" customHeight="1">
      <c r="A2" s="125"/>
      <c r="B2" s="125"/>
      <c r="C2" s="125"/>
      <c r="D2" s="125"/>
      <c r="E2" s="125"/>
      <c r="F2" s="125"/>
    </row>
    <row r="3" spans="1:6" ht="33" customHeight="1">
      <c r="A3" s="125"/>
      <c r="B3" s="125"/>
      <c r="C3" s="125"/>
      <c r="D3" s="125"/>
      <c r="E3" s="125"/>
      <c r="F3" s="125"/>
    </row>
    <row r="5" spans="1:6" ht="31.2">
      <c r="A5" s="114" t="s">
        <v>0</v>
      </c>
      <c r="B5" s="114" t="s">
        <v>1</v>
      </c>
      <c r="C5" s="113" t="s">
        <v>18</v>
      </c>
      <c r="D5" s="114" t="s">
        <v>19</v>
      </c>
      <c r="E5" s="114" t="s">
        <v>180</v>
      </c>
      <c r="F5" s="114" t="s">
        <v>181</v>
      </c>
    </row>
    <row r="6" spans="1:6" ht="22.2" customHeight="1">
      <c r="A6" s="132" t="s">
        <v>20</v>
      </c>
      <c r="B6" s="121"/>
      <c r="C6" s="7"/>
      <c r="D6" s="7"/>
      <c r="E6" s="7"/>
      <c r="F6" s="8"/>
    </row>
    <row r="7" spans="1:6" ht="129.6">
      <c r="A7" s="9" t="s">
        <v>21</v>
      </c>
      <c r="B7" s="10" t="s">
        <v>182</v>
      </c>
      <c r="C7" s="11">
        <v>2390</v>
      </c>
      <c r="D7" s="12">
        <v>4</v>
      </c>
      <c r="E7" s="13">
        <f t="shared" ref="E7:E17" si="0">SUM(C7*D7)</f>
        <v>9560</v>
      </c>
      <c r="F7" s="14" t="s">
        <v>22</v>
      </c>
    </row>
    <row r="8" spans="1:6" ht="43.2">
      <c r="A8" s="9" t="s">
        <v>23</v>
      </c>
      <c r="B8" s="10" t="s">
        <v>183</v>
      </c>
      <c r="C8" s="15">
        <v>109</v>
      </c>
      <c r="D8" s="16">
        <v>2</v>
      </c>
      <c r="E8" s="13">
        <f>SUM(C8*D8)</f>
        <v>218</v>
      </c>
      <c r="F8" s="17" t="s">
        <v>155</v>
      </c>
    </row>
    <row r="9" spans="1:6" ht="129.6">
      <c r="A9" s="9" t="s">
        <v>24</v>
      </c>
      <c r="B9" s="10" t="s">
        <v>184</v>
      </c>
      <c r="C9" s="11">
        <v>109</v>
      </c>
      <c r="D9" s="12">
        <v>2</v>
      </c>
      <c r="E9" s="13">
        <f>SUM(C9*D9)</f>
        <v>218</v>
      </c>
      <c r="F9" s="17" t="s">
        <v>155</v>
      </c>
    </row>
    <row r="10" spans="1:6" ht="115.2">
      <c r="A10" s="9" t="s">
        <v>25</v>
      </c>
      <c r="B10" s="10" t="s">
        <v>26</v>
      </c>
      <c r="C10" s="11">
        <v>2172</v>
      </c>
      <c r="D10" s="12">
        <v>2</v>
      </c>
      <c r="E10" s="13">
        <f>SUM(C10*D10)</f>
        <v>4344</v>
      </c>
      <c r="F10" s="17" t="s">
        <v>155</v>
      </c>
    </row>
    <row r="11" spans="1:6" ht="43.2">
      <c r="A11" s="9" t="s">
        <v>27</v>
      </c>
      <c r="B11" s="18" t="s">
        <v>185</v>
      </c>
      <c r="C11" s="19">
        <v>217</v>
      </c>
      <c r="D11" s="20">
        <v>2</v>
      </c>
      <c r="E11" s="13">
        <f>SUM(C11*D11)</f>
        <v>434</v>
      </c>
      <c r="F11" s="21" t="s">
        <v>155</v>
      </c>
    </row>
    <row r="12" spans="1:6" ht="57.6">
      <c r="A12" s="9" t="s">
        <v>28</v>
      </c>
      <c r="B12" s="115" t="s">
        <v>186</v>
      </c>
      <c r="C12" s="23">
        <v>272</v>
      </c>
      <c r="D12" s="24">
        <v>2</v>
      </c>
      <c r="E12" s="13">
        <f t="shared" ref="E12" si="1">SUM(C12*D12)</f>
        <v>544</v>
      </c>
      <c r="F12" s="25" t="s">
        <v>29</v>
      </c>
    </row>
    <row r="13" spans="1:6" ht="72">
      <c r="A13" s="26" t="s">
        <v>187</v>
      </c>
      <c r="B13" s="10" t="s">
        <v>188</v>
      </c>
      <c r="C13" s="27">
        <v>206</v>
      </c>
      <c r="D13" s="22">
        <v>1</v>
      </c>
      <c r="E13" s="13">
        <f>SUM(C13*D13)</f>
        <v>206</v>
      </c>
      <c r="F13" s="28" t="s">
        <v>155</v>
      </c>
    </row>
    <row r="14" spans="1:6" ht="57.6">
      <c r="A14" s="9" t="s">
        <v>189</v>
      </c>
      <c r="B14" s="10" t="s">
        <v>190</v>
      </c>
      <c r="C14" s="11">
        <v>597</v>
      </c>
      <c r="D14" s="12">
        <v>1</v>
      </c>
      <c r="E14" s="13">
        <f t="shared" si="0"/>
        <v>597</v>
      </c>
      <c r="F14" s="17" t="s">
        <v>155</v>
      </c>
    </row>
    <row r="15" spans="1:6" ht="57.6">
      <c r="A15" s="9" t="s">
        <v>30</v>
      </c>
      <c r="B15" s="18" t="s">
        <v>192</v>
      </c>
      <c r="C15" s="29">
        <v>600</v>
      </c>
      <c r="D15" s="30">
        <v>2</v>
      </c>
      <c r="E15" s="13">
        <f>SUM(C15*D15)</f>
        <v>1200</v>
      </c>
      <c r="F15" s="31" t="s">
        <v>31</v>
      </c>
    </row>
    <row r="16" spans="1:6" ht="158.4">
      <c r="A16" s="9" t="s">
        <v>32</v>
      </c>
      <c r="B16" s="10" t="s">
        <v>191</v>
      </c>
      <c r="C16" s="15">
        <v>140</v>
      </c>
      <c r="D16" s="16">
        <v>1</v>
      </c>
      <c r="E16" s="13">
        <f>SUM(C16*D16)</f>
        <v>140</v>
      </c>
      <c r="F16" s="14" t="s">
        <v>33</v>
      </c>
    </row>
    <row r="17" spans="1:6" ht="115.2">
      <c r="A17" s="9" t="s">
        <v>34</v>
      </c>
      <c r="B17" s="10" t="s">
        <v>193</v>
      </c>
      <c r="C17" s="11">
        <v>84</v>
      </c>
      <c r="D17" s="12">
        <v>1</v>
      </c>
      <c r="E17" s="13">
        <f t="shared" si="0"/>
        <v>84</v>
      </c>
      <c r="F17" s="14" t="s">
        <v>33</v>
      </c>
    </row>
    <row r="18" spans="1:6">
      <c r="A18" s="120" t="s">
        <v>35</v>
      </c>
      <c r="B18" s="121"/>
      <c r="C18" s="7"/>
      <c r="D18" s="7"/>
      <c r="E18" s="7"/>
      <c r="F18" s="32"/>
    </row>
    <row r="19" spans="1:6" ht="172.8">
      <c r="A19" s="33" t="s">
        <v>36</v>
      </c>
      <c r="B19" s="22" t="s">
        <v>37</v>
      </c>
      <c r="C19" s="13">
        <v>433</v>
      </c>
      <c r="D19" s="34">
        <v>11</v>
      </c>
      <c r="E19" s="13">
        <f>SUM(C19*D19)</f>
        <v>4763</v>
      </c>
      <c r="F19" s="17" t="s">
        <v>155</v>
      </c>
    </row>
    <row r="20" spans="1:6" ht="72">
      <c r="A20" s="33" t="s">
        <v>38</v>
      </c>
      <c r="B20" s="35" t="s">
        <v>39</v>
      </c>
      <c r="C20" s="13">
        <v>87</v>
      </c>
      <c r="D20" s="34">
        <v>11</v>
      </c>
      <c r="E20" s="13">
        <f t="shared" ref="E20:E28" si="2">SUM(C20*D20)</f>
        <v>957</v>
      </c>
      <c r="F20" s="17" t="s">
        <v>155</v>
      </c>
    </row>
    <row r="21" spans="1:6" ht="100.8">
      <c r="A21" s="33" t="s">
        <v>40</v>
      </c>
      <c r="B21" s="36" t="s">
        <v>41</v>
      </c>
      <c r="C21" s="13">
        <v>87</v>
      </c>
      <c r="D21" s="34">
        <v>11</v>
      </c>
      <c r="E21" s="13">
        <f t="shared" si="2"/>
        <v>957</v>
      </c>
      <c r="F21" s="17" t="s">
        <v>155</v>
      </c>
    </row>
    <row r="22" spans="1:6" ht="43.2">
      <c r="A22" s="33" t="s">
        <v>42</v>
      </c>
      <c r="B22" s="37" t="s">
        <v>43</v>
      </c>
      <c r="C22" s="13">
        <v>22</v>
      </c>
      <c r="D22" s="34">
        <v>11</v>
      </c>
      <c r="E22" s="13">
        <f t="shared" si="2"/>
        <v>242</v>
      </c>
      <c r="F22" s="17" t="s">
        <v>155</v>
      </c>
    </row>
    <row r="23" spans="1:6" ht="43.2">
      <c r="A23" s="34" t="s">
        <v>44</v>
      </c>
      <c r="B23" s="22" t="s">
        <v>45</v>
      </c>
      <c r="C23" s="13">
        <v>54</v>
      </c>
      <c r="D23" s="34">
        <v>11</v>
      </c>
      <c r="E23" s="13">
        <f t="shared" si="2"/>
        <v>594</v>
      </c>
      <c r="F23" s="17" t="s">
        <v>155</v>
      </c>
    </row>
    <row r="24" spans="1:6" ht="115.2">
      <c r="A24" s="18" t="s">
        <v>194</v>
      </c>
      <c r="B24" s="18" t="s">
        <v>196</v>
      </c>
      <c r="C24" s="13">
        <v>531</v>
      </c>
      <c r="D24" s="34">
        <v>11</v>
      </c>
      <c r="E24" s="13">
        <f t="shared" si="2"/>
        <v>5841</v>
      </c>
      <c r="F24" s="17" t="s">
        <v>155</v>
      </c>
    </row>
    <row r="25" spans="1:6" ht="43.2">
      <c r="A25" s="18" t="s">
        <v>46</v>
      </c>
      <c r="B25" s="18" t="s">
        <v>195</v>
      </c>
      <c r="C25" s="13">
        <v>88</v>
      </c>
      <c r="D25" s="34">
        <v>11</v>
      </c>
      <c r="E25" s="13">
        <f t="shared" si="2"/>
        <v>968</v>
      </c>
      <c r="F25" s="25" t="s">
        <v>47</v>
      </c>
    </row>
    <row r="26" spans="1:6" ht="28.8">
      <c r="A26" s="18" t="s">
        <v>48</v>
      </c>
      <c r="B26" s="18" t="s">
        <v>49</v>
      </c>
      <c r="C26" s="13">
        <v>12</v>
      </c>
      <c r="D26" s="34">
        <v>11</v>
      </c>
      <c r="E26" s="13">
        <f t="shared" si="2"/>
        <v>132</v>
      </c>
      <c r="F26" s="25" t="s">
        <v>47</v>
      </c>
    </row>
    <row r="27" spans="1:6" ht="57.6">
      <c r="A27" s="18" t="s">
        <v>50</v>
      </c>
      <c r="B27" s="18" t="s">
        <v>51</v>
      </c>
      <c r="C27" s="13">
        <v>36</v>
      </c>
      <c r="D27" s="34">
        <v>1</v>
      </c>
      <c r="E27" s="13">
        <f t="shared" si="2"/>
        <v>36</v>
      </c>
      <c r="F27" s="17" t="s">
        <v>155</v>
      </c>
    </row>
    <row r="28" spans="1:6" ht="172.8">
      <c r="A28" s="18" t="s">
        <v>52</v>
      </c>
      <c r="B28" s="18" t="s">
        <v>53</v>
      </c>
      <c r="C28" s="13">
        <v>98</v>
      </c>
      <c r="D28" s="34">
        <v>7</v>
      </c>
      <c r="E28" s="13">
        <f t="shared" si="2"/>
        <v>686</v>
      </c>
      <c r="F28" s="17" t="s">
        <v>155</v>
      </c>
    </row>
    <row r="29" spans="1:6">
      <c r="A29" s="38" t="s">
        <v>54</v>
      </c>
      <c r="B29" s="34"/>
      <c r="C29" s="13"/>
      <c r="D29" s="39"/>
      <c r="E29" s="40">
        <f>SUM(E7:E28)</f>
        <v>32721</v>
      </c>
      <c r="F29" s="39"/>
    </row>
    <row r="30" spans="1:6" ht="43.2">
      <c r="A30" s="9" t="s">
        <v>55</v>
      </c>
      <c r="B30" s="34"/>
      <c r="C30" s="13"/>
      <c r="D30" s="39"/>
      <c r="E30" s="13">
        <v>2390</v>
      </c>
      <c r="F30" s="39"/>
    </row>
    <row r="31" spans="1:6" ht="43.2">
      <c r="A31" s="9" t="s">
        <v>56</v>
      </c>
      <c r="B31" s="39"/>
      <c r="C31" s="41"/>
      <c r="D31" s="39"/>
      <c r="E31" s="13">
        <f>C7</f>
        <v>2390</v>
      </c>
      <c r="F31" s="39"/>
    </row>
    <row r="32" spans="1:6" ht="43.2">
      <c r="A32" s="9" t="s">
        <v>57</v>
      </c>
      <c r="B32" s="39"/>
      <c r="C32" s="41"/>
      <c r="D32" s="39"/>
      <c r="E32" s="13">
        <f>SUM(E15)</f>
        <v>1200</v>
      </c>
      <c r="F32" s="39"/>
    </row>
    <row r="33" spans="1:6" ht="43.2">
      <c r="A33" s="9" t="s">
        <v>58</v>
      </c>
      <c r="B33" s="39"/>
      <c r="C33" s="41"/>
      <c r="D33" s="39"/>
      <c r="E33" s="13">
        <f>E12+E16+E17</f>
        <v>768</v>
      </c>
      <c r="F33" s="39"/>
    </row>
    <row r="34" spans="1:6" ht="43.2">
      <c r="A34" s="9" t="s">
        <v>59</v>
      </c>
      <c r="B34" s="39"/>
      <c r="C34" s="41"/>
      <c r="D34" s="39"/>
      <c r="E34" s="13">
        <v>1100</v>
      </c>
      <c r="F34" s="39"/>
    </row>
    <row r="35" spans="1:6">
      <c r="A35" s="42" t="s">
        <v>197</v>
      </c>
      <c r="B35" s="39"/>
      <c r="C35" s="41"/>
      <c r="D35" s="39"/>
      <c r="E35" s="43">
        <f>E29-(E30+E31+E32+E33+E34)</f>
        <v>24873</v>
      </c>
      <c r="F35" s="39"/>
    </row>
    <row r="36" spans="1:6">
      <c r="A36" s="44"/>
      <c r="C36" s="45"/>
      <c r="E36" s="46"/>
    </row>
    <row r="37" spans="1:6">
      <c r="A37" s="122" t="s">
        <v>60</v>
      </c>
      <c r="B37" s="123"/>
      <c r="C37" s="45"/>
      <c r="E37" s="46"/>
    </row>
    <row r="38" spans="1:6" ht="86.4">
      <c r="A38" s="9" t="s">
        <v>61</v>
      </c>
      <c r="B38" s="10" t="s">
        <v>62</v>
      </c>
      <c r="C38" s="11">
        <v>70</v>
      </c>
      <c r="D38" s="12">
        <v>1</v>
      </c>
      <c r="E38" s="13">
        <f t="shared" ref="E38:E39" si="3">SUM(C38*D38)</f>
        <v>70</v>
      </c>
      <c r="F38" s="14" t="s">
        <v>63</v>
      </c>
    </row>
    <row r="39" spans="1:6" ht="43.2">
      <c r="A39" s="9" t="s">
        <v>61</v>
      </c>
      <c r="B39" s="10" t="s">
        <v>198</v>
      </c>
      <c r="C39" s="11">
        <v>385</v>
      </c>
      <c r="D39" s="12">
        <v>1</v>
      </c>
      <c r="E39" s="13">
        <f t="shared" si="3"/>
        <v>385</v>
      </c>
      <c r="F39" s="14" t="s">
        <v>63</v>
      </c>
    </row>
    <row r="40" spans="1:6" ht="57.6">
      <c r="A40" s="18" t="s">
        <v>64</v>
      </c>
      <c r="B40" s="18" t="s">
        <v>65</v>
      </c>
      <c r="C40" s="13">
        <v>660</v>
      </c>
      <c r="D40" s="34">
        <v>7</v>
      </c>
      <c r="E40" s="13">
        <f t="shared" ref="E40" si="4">SUM(C40*D40)</f>
        <v>4620</v>
      </c>
      <c r="F40" s="14" t="s">
        <v>66</v>
      </c>
    </row>
    <row r="42" spans="1:6" ht="30" customHeight="1">
      <c r="A42" s="127" t="s">
        <v>67</v>
      </c>
      <c r="B42" s="128"/>
    </row>
    <row r="43" spans="1:6">
      <c r="A43" s="129" t="s">
        <v>68</v>
      </c>
      <c r="B43" s="126"/>
    </row>
    <row r="44" spans="1:6">
      <c r="A44" s="124" t="s">
        <v>69</v>
      </c>
      <c r="B44" s="124"/>
      <c r="C44" s="47"/>
    </row>
    <row r="46" spans="1:6">
      <c r="A46" s="130" t="s">
        <v>70</v>
      </c>
      <c r="B46" s="131"/>
    </row>
    <row r="47" spans="1:6">
      <c r="A47" s="124" t="s">
        <v>71</v>
      </c>
      <c r="B47" s="126"/>
    </row>
    <row r="48" spans="1:6">
      <c r="A48" s="124" t="s">
        <v>72</v>
      </c>
      <c r="B48" s="126"/>
    </row>
    <row r="49" spans="1:2">
      <c r="A49" s="124" t="s">
        <v>73</v>
      </c>
      <c r="B49" s="126"/>
    </row>
    <row r="50" spans="1:2">
      <c r="A50" s="124" t="s">
        <v>74</v>
      </c>
      <c r="B50" s="126"/>
    </row>
    <row r="51" spans="1:2">
      <c r="A51" s="124" t="s">
        <v>75</v>
      </c>
      <c r="B51" s="126"/>
    </row>
    <row r="52" spans="1:2">
      <c r="A52" s="124" t="s">
        <v>76</v>
      </c>
      <c r="B52" s="126"/>
    </row>
    <row r="53" spans="1:2">
      <c r="A53" s="124" t="s">
        <v>77</v>
      </c>
      <c r="B53" s="126"/>
    </row>
    <row r="54" spans="1:2">
      <c r="A54" s="124" t="s">
        <v>78</v>
      </c>
      <c r="B54" s="124"/>
    </row>
    <row r="55" spans="1:2">
      <c r="A55" s="124" t="s">
        <v>79</v>
      </c>
      <c r="B55" s="124"/>
    </row>
    <row r="56" spans="1:2">
      <c r="A56" s="124" t="s">
        <v>80</v>
      </c>
      <c r="B56" s="124"/>
    </row>
    <row r="57" spans="1:2">
      <c r="A57" s="124" t="s">
        <v>81</v>
      </c>
      <c r="B57" s="124"/>
    </row>
  </sheetData>
  <mergeCells count="19">
    <mergeCell ref="A1:F3"/>
    <mergeCell ref="A49:B49"/>
    <mergeCell ref="A50:B50"/>
    <mergeCell ref="A51:B51"/>
    <mergeCell ref="A52:B52"/>
    <mergeCell ref="A42:B42"/>
    <mergeCell ref="A43:B43"/>
    <mergeCell ref="A44:B44"/>
    <mergeCell ref="A46:B46"/>
    <mergeCell ref="A47:B47"/>
    <mergeCell ref="A48:B48"/>
    <mergeCell ref="A6:B6"/>
    <mergeCell ref="A18:B18"/>
    <mergeCell ref="A37:B37"/>
    <mergeCell ref="A55:B55"/>
    <mergeCell ref="A56:B56"/>
    <mergeCell ref="A57:B57"/>
    <mergeCell ref="A53:B53"/>
    <mergeCell ref="A54:B5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C8B83-6AD7-E545-8ABD-F3F6D7453B44}">
  <dimension ref="A1:J51"/>
  <sheetViews>
    <sheetView topLeftCell="B1" workbookViewId="0">
      <selection activeCell="C2" sqref="C2"/>
    </sheetView>
  </sheetViews>
  <sheetFormatPr defaultColWidth="11.19921875" defaultRowHeight="15.6"/>
  <cols>
    <col min="1" max="1" width="18.5" customWidth="1"/>
    <col min="2" max="2" width="50.296875" customWidth="1"/>
    <col min="3" max="3" width="26" customWidth="1"/>
    <col min="4" max="4" width="19.19921875" customWidth="1"/>
    <col min="5" max="5" width="26" customWidth="1"/>
  </cols>
  <sheetData>
    <row r="1" spans="1:10" ht="121.05" customHeight="1" thickBot="1">
      <c r="A1" s="137" t="s">
        <v>177</v>
      </c>
      <c r="B1" s="137"/>
      <c r="C1" s="137"/>
      <c r="D1" s="137"/>
      <c r="E1" s="137"/>
    </row>
    <row r="2" spans="1:10" ht="47.4" thickBot="1">
      <c r="A2" s="69" t="s">
        <v>0</v>
      </c>
      <c r="B2" s="70" t="s">
        <v>1</v>
      </c>
      <c r="C2" s="71" t="s">
        <v>178</v>
      </c>
      <c r="D2" s="70" t="s">
        <v>2</v>
      </c>
      <c r="E2" s="71" t="s">
        <v>146</v>
      </c>
    </row>
    <row r="3" spans="1:10" ht="31.8" thickBot="1">
      <c r="A3" s="72" t="s">
        <v>82</v>
      </c>
      <c r="B3" s="73"/>
      <c r="C3" s="74"/>
      <c r="D3" s="75"/>
      <c r="E3" s="74"/>
      <c r="G3" s="138" t="s">
        <v>139</v>
      </c>
      <c r="H3" s="138"/>
      <c r="I3" s="138"/>
      <c r="J3" s="138"/>
    </row>
    <row r="4" spans="1:10">
      <c r="A4" s="48" t="s">
        <v>83</v>
      </c>
      <c r="B4" s="76" t="s">
        <v>84</v>
      </c>
      <c r="C4" s="56" t="s">
        <v>17</v>
      </c>
      <c r="D4" s="49">
        <v>1500</v>
      </c>
      <c r="E4" s="56" t="s">
        <v>17</v>
      </c>
      <c r="G4" s="138"/>
      <c r="H4" s="138"/>
      <c r="I4" s="138"/>
      <c r="J4" s="138"/>
    </row>
    <row r="5" spans="1:10">
      <c r="A5" s="50" t="s">
        <v>85</v>
      </c>
      <c r="B5" s="77" t="s">
        <v>86</v>
      </c>
      <c r="C5" s="56" t="s">
        <v>17</v>
      </c>
      <c r="D5" s="51">
        <v>355</v>
      </c>
      <c r="E5" s="56" t="s">
        <v>17</v>
      </c>
      <c r="G5" s="138"/>
      <c r="H5" s="138"/>
      <c r="I5" s="138"/>
      <c r="J5" s="138"/>
    </row>
    <row r="6" spans="1:10" ht="31.2">
      <c r="A6" s="50" t="s">
        <v>87</v>
      </c>
      <c r="B6" s="77" t="s">
        <v>88</v>
      </c>
      <c r="C6" s="56" t="s">
        <v>17</v>
      </c>
      <c r="D6" s="51">
        <v>4500</v>
      </c>
      <c r="E6" s="56" t="s">
        <v>17</v>
      </c>
      <c r="G6" s="138"/>
      <c r="H6" s="138"/>
      <c r="I6" s="138"/>
      <c r="J6" s="138"/>
    </row>
    <row r="7" spans="1:10" ht="31.2">
      <c r="A7" s="50" t="s">
        <v>147</v>
      </c>
      <c r="B7" s="78" t="s">
        <v>89</v>
      </c>
      <c r="C7" s="56" t="s">
        <v>17</v>
      </c>
      <c r="D7" s="51">
        <v>300</v>
      </c>
      <c r="E7" s="56" t="s">
        <v>17</v>
      </c>
      <c r="G7" s="138"/>
      <c r="H7" s="138"/>
      <c r="I7" s="138"/>
      <c r="J7" s="138"/>
    </row>
    <row r="8" spans="1:10" ht="31.2">
      <c r="A8" s="50" t="s">
        <v>90</v>
      </c>
      <c r="B8" s="77" t="s">
        <v>91</v>
      </c>
      <c r="C8" s="56" t="s">
        <v>17</v>
      </c>
      <c r="D8" s="51">
        <v>125</v>
      </c>
      <c r="E8" s="56" t="s">
        <v>17</v>
      </c>
    </row>
    <row r="9" spans="1:10" ht="31.2">
      <c r="A9" s="50" t="s">
        <v>92</v>
      </c>
      <c r="B9" s="77" t="s">
        <v>93</v>
      </c>
      <c r="C9" s="56" t="s">
        <v>17</v>
      </c>
      <c r="D9" s="51">
        <v>60</v>
      </c>
      <c r="E9" s="56" t="s">
        <v>17</v>
      </c>
    </row>
    <row r="10" spans="1:10" ht="31.2">
      <c r="A10" s="50" t="s">
        <v>94</v>
      </c>
      <c r="B10" s="77" t="s">
        <v>95</v>
      </c>
      <c r="C10" s="56" t="s">
        <v>17</v>
      </c>
      <c r="D10" s="51">
        <v>1100</v>
      </c>
      <c r="E10" s="56" t="s">
        <v>17</v>
      </c>
    </row>
    <row r="11" spans="1:10" ht="16.2" thickBot="1">
      <c r="A11" s="52" t="s">
        <v>148</v>
      </c>
      <c r="B11" s="79" t="s">
        <v>149</v>
      </c>
      <c r="C11" s="56" t="s">
        <v>96</v>
      </c>
      <c r="D11" s="53">
        <v>10000</v>
      </c>
      <c r="E11" s="56" t="s">
        <v>96</v>
      </c>
    </row>
    <row r="12" spans="1:10" ht="31.8" thickBot="1">
      <c r="A12" s="72" t="s">
        <v>150</v>
      </c>
      <c r="B12" s="73"/>
      <c r="C12" s="74"/>
      <c r="D12" s="54"/>
      <c r="E12" s="74"/>
    </row>
    <row r="13" spans="1:10">
      <c r="A13" s="55" t="s">
        <v>97</v>
      </c>
      <c r="B13" s="80" t="s">
        <v>151</v>
      </c>
      <c r="C13" s="56" t="s">
        <v>96</v>
      </c>
      <c r="D13" s="57">
        <v>250</v>
      </c>
      <c r="E13" s="56" t="s">
        <v>96</v>
      </c>
    </row>
    <row r="14" spans="1:10" ht="31.2">
      <c r="A14" s="50" t="s">
        <v>98</v>
      </c>
      <c r="B14" s="77" t="s">
        <v>152</v>
      </c>
      <c r="C14" s="56" t="s">
        <v>17</v>
      </c>
      <c r="D14" s="51">
        <v>875</v>
      </c>
      <c r="E14" s="56" t="s">
        <v>17</v>
      </c>
    </row>
    <row r="15" spans="1:10" ht="31.2">
      <c r="A15" s="50" t="s">
        <v>99</v>
      </c>
      <c r="B15" s="77" t="s">
        <v>153</v>
      </c>
      <c r="C15" s="56" t="s">
        <v>17</v>
      </c>
      <c r="D15" s="51">
        <v>735</v>
      </c>
      <c r="E15" s="56" t="s">
        <v>17</v>
      </c>
    </row>
    <row r="16" spans="1:10" ht="46.8">
      <c r="A16" s="58" t="s">
        <v>100</v>
      </c>
      <c r="B16" s="81" t="s">
        <v>154</v>
      </c>
      <c r="C16" s="56" t="s">
        <v>17</v>
      </c>
      <c r="D16" s="59">
        <v>875</v>
      </c>
      <c r="E16" s="56" t="s">
        <v>17</v>
      </c>
    </row>
    <row r="17" spans="1:5" ht="46.8">
      <c r="A17" s="58" t="s">
        <v>101</v>
      </c>
      <c r="B17" s="81" t="s">
        <v>102</v>
      </c>
      <c r="C17" s="56" t="s">
        <v>17</v>
      </c>
      <c r="D17" s="59">
        <v>1500</v>
      </c>
      <c r="E17" s="56" t="s">
        <v>17</v>
      </c>
    </row>
    <row r="18" spans="1:5" ht="31.2">
      <c r="A18" s="58" t="s">
        <v>103</v>
      </c>
      <c r="B18" s="81" t="s">
        <v>104</v>
      </c>
      <c r="C18" s="56" t="s">
        <v>17</v>
      </c>
      <c r="D18" s="59">
        <v>135</v>
      </c>
      <c r="E18" s="56" t="s">
        <v>17</v>
      </c>
    </row>
    <row r="19" spans="1:5" ht="31.8" thickBot="1">
      <c r="A19" s="52" t="s">
        <v>105</v>
      </c>
      <c r="B19" s="79" t="s">
        <v>106</v>
      </c>
      <c r="C19" s="60" t="s">
        <v>96</v>
      </c>
      <c r="D19" s="53">
        <v>1500</v>
      </c>
      <c r="E19" s="60" t="s">
        <v>96</v>
      </c>
    </row>
    <row r="20" spans="1:5" ht="16.2" thickBot="1">
      <c r="A20" s="72" t="s">
        <v>107</v>
      </c>
      <c r="B20" s="73"/>
      <c r="C20" s="74"/>
      <c r="D20" s="54"/>
      <c r="E20" s="74"/>
    </row>
    <row r="21" spans="1:5" ht="31.2">
      <c r="A21" s="55" t="s">
        <v>108</v>
      </c>
      <c r="B21" s="80" t="s">
        <v>109</v>
      </c>
      <c r="C21" s="82" t="s">
        <v>155</v>
      </c>
      <c r="D21" s="57">
        <v>11000</v>
      </c>
      <c r="E21" s="82" t="s">
        <v>155</v>
      </c>
    </row>
    <row r="22" spans="1:5" ht="46.8">
      <c r="A22" s="58" t="s">
        <v>110</v>
      </c>
      <c r="B22" s="81" t="s">
        <v>156</v>
      </c>
      <c r="C22" s="82" t="s">
        <v>155</v>
      </c>
      <c r="D22" s="59">
        <v>44000</v>
      </c>
      <c r="E22" s="82" t="s">
        <v>155</v>
      </c>
    </row>
    <row r="23" spans="1:5" ht="46.8">
      <c r="A23" s="58" t="s">
        <v>157</v>
      </c>
      <c r="B23" s="81" t="s">
        <v>158</v>
      </c>
      <c r="C23" s="82" t="s">
        <v>155</v>
      </c>
      <c r="D23" s="59">
        <v>1800</v>
      </c>
      <c r="E23" s="83" t="s">
        <v>138</v>
      </c>
    </row>
    <row r="24" spans="1:5" ht="31.2">
      <c r="A24" s="58" t="s">
        <v>111</v>
      </c>
      <c r="B24" s="81" t="s">
        <v>159</v>
      </c>
      <c r="C24" s="56" t="s">
        <v>17</v>
      </c>
      <c r="D24" s="59">
        <v>7800</v>
      </c>
      <c r="E24" s="56" t="s">
        <v>17</v>
      </c>
    </row>
    <row r="25" spans="1:5" ht="31.2">
      <c r="A25" s="58" t="s">
        <v>112</v>
      </c>
      <c r="B25" s="81" t="s">
        <v>113</v>
      </c>
      <c r="C25" s="82" t="s">
        <v>155</v>
      </c>
      <c r="D25" s="59">
        <v>1700</v>
      </c>
      <c r="E25" s="83" t="s">
        <v>138</v>
      </c>
    </row>
    <row r="26" spans="1:5" ht="46.8">
      <c r="A26" s="58" t="s">
        <v>160</v>
      </c>
      <c r="B26" s="111" t="s">
        <v>161</v>
      </c>
      <c r="C26" s="82" t="s">
        <v>155</v>
      </c>
      <c r="D26" s="59">
        <v>4700</v>
      </c>
      <c r="E26" s="83" t="s">
        <v>138</v>
      </c>
    </row>
    <row r="27" spans="1:5" ht="31.2">
      <c r="A27" s="58" t="s">
        <v>114</v>
      </c>
      <c r="B27" s="81" t="s">
        <v>115</v>
      </c>
      <c r="C27" s="82" t="s">
        <v>155</v>
      </c>
      <c r="D27" s="59">
        <v>3800</v>
      </c>
      <c r="E27" s="83" t="s">
        <v>138</v>
      </c>
    </row>
    <row r="28" spans="1:5" ht="46.8">
      <c r="A28" s="58" t="s">
        <v>116</v>
      </c>
      <c r="B28" s="81" t="s">
        <v>117</v>
      </c>
      <c r="C28" s="82" t="s">
        <v>155</v>
      </c>
      <c r="D28" s="59">
        <v>1920</v>
      </c>
      <c r="E28" s="83" t="s">
        <v>138</v>
      </c>
    </row>
    <row r="29" spans="1:5" ht="31.2">
      <c r="A29" s="58" t="s">
        <v>118</v>
      </c>
      <c r="B29" s="81" t="s">
        <v>119</v>
      </c>
      <c r="C29" s="82" t="s">
        <v>155</v>
      </c>
      <c r="D29" s="59">
        <v>1900</v>
      </c>
      <c r="E29" s="83" t="s">
        <v>138</v>
      </c>
    </row>
    <row r="30" spans="1:5" ht="31.2">
      <c r="A30" s="58" t="s">
        <v>120</v>
      </c>
      <c r="B30" s="81" t="s">
        <v>121</v>
      </c>
      <c r="C30" s="84" t="s">
        <v>122</v>
      </c>
      <c r="D30" s="59">
        <v>2195</v>
      </c>
      <c r="E30" s="84" t="s">
        <v>122</v>
      </c>
    </row>
    <row r="31" spans="1:5" ht="31.2">
      <c r="A31" s="61" t="s">
        <v>123</v>
      </c>
      <c r="B31" s="81" t="s">
        <v>124</v>
      </c>
      <c r="C31" s="56" t="s">
        <v>17</v>
      </c>
      <c r="D31" s="59">
        <v>745</v>
      </c>
      <c r="E31" s="56" t="s">
        <v>17</v>
      </c>
    </row>
    <row r="32" spans="1:5" ht="62.4">
      <c r="A32" s="58" t="s">
        <v>162</v>
      </c>
      <c r="B32" s="81" t="s">
        <v>163</v>
      </c>
      <c r="C32" s="84" t="s">
        <v>122</v>
      </c>
      <c r="D32" s="59">
        <v>2790</v>
      </c>
      <c r="E32" s="84" t="s">
        <v>122</v>
      </c>
    </row>
    <row r="33" spans="1:5" ht="31.2">
      <c r="A33" s="58" t="s">
        <v>125</v>
      </c>
      <c r="B33" s="112" t="s">
        <v>164</v>
      </c>
      <c r="C33" s="56" t="s">
        <v>17</v>
      </c>
      <c r="D33" s="59">
        <v>873</v>
      </c>
      <c r="E33" s="56" t="s">
        <v>17</v>
      </c>
    </row>
    <row r="34" spans="1:5" ht="31.2">
      <c r="A34" s="58" t="s">
        <v>126</v>
      </c>
      <c r="B34" s="81" t="s">
        <v>167</v>
      </c>
      <c r="C34" s="84" t="s">
        <v>122</v>
      </c>
      <c r="D34" s="59">
        <v>2155</v>
      </c>
      <c r="E34" s="84" t="s">
        <v>122</v>
      </c>
    </row>
    <row r="35" spans="1:5">
      <c r="A35" s="85" t="s">
        <v>165</v>
      </c>
      <c r="B35" s="86"/>
      <c r="C35" s="87"/>
      <c r="D35" s="62"/>
      <c r="E35" s="87"/>
    </row>
    <row r="36" spans="1:5" ht="62.4">
      <c r="A36" s="58" t="s">
        <v>166</v>
      </c>
      <c r="B36" s="81" t="s">
        <v>127</v>
      </c>
      <c r="C36" s="84" t="s">
        <v>122</v>
      </c>
      <c r="D36" s="59">
        <v>5795</v>
      </c>
      <c r="E36" s="84" t="s">
        <v>122</v>
      </c>
    </row>
    <row r="37" spans="1:5">
      <c r="A37" s="58" t="s">
        <v>128</v>
      </c>
      <c r="B37" s="81" t="s">
        <v>168</v>
      </c>
      <c r="C37" s="84" t="s">
        <v>122</v>
      </c>
      <c r="D37" s="59">
        <v>800</v>
      </c>
      <c r="E37" s="84" t="s">
        <v>122</v>
      </c>
    </row>
    <row r="38" spans="1:5" ht="31.2">
      <c r="A38" s="58" t="s">
        <v>169</v>
      </c>
      <c r="B38" s="81" t="s">
        <v>129</v>
      </c>
      <c r="C38" s="84" t="s">
        <v>122</v>
      </c>
      <c r="D38" s="59">
        <v>2300</v>
      </c>
      <c r="E38" s="84" t="s">
        <v>122</v>
      </c>
    </row>
    <row r="39" spans="1:5" ht="31.2">
      <c r="A39" s="58" t="s">
        <v>130</v>
      </c>
      <c r="B39" s="81" t="s">
        <v>131</v>
      </c>
      <c r="C39" s="84" t="s">
        <v>122</v>
      </c>
      <c r="D39" s="59">
        <v>700</v>
      </c>
      <c r="E39" s="84" t="s">
        <v>122</v>
      </c>
    </row>
    <row r="40" spans="1:5">
      <c r="A40" s="58" t="s">
        <v>132</v>
      </c>
      <c r="B40" s="81" t="s">
        <v>170</v>
      </c>
      <c r="C40" s="84" t="s">
        <v>122</v>
      </c>
      <c r="D40" s="59">
        <v>1200</v>
      </c>
      <c r="E40" s="84" t="s">
        <v>122</v>
      </c>
    </row>
    <row r="41" spans="1:5">
      <c r="A41" s="88" t="s">
        <v>133</v>
      </c>
      <c r="B41" s="86"/>
      <c r="C41" s="87"/>
      <c r="D41" s="62"/>
      <c r="E41" s="87"/>
    </row>
    <row r="42" spans="1:5" ht="62.4">
      <c r="A42" s="58" t="s">
        <v>134</v>
      </c>
      <c r="B42" s="89" t="s">
        <v>171</v>
      </c>
      <c r="C42" s="84" t="s">
        <v>122</v>
      </c>
      <c r="D42" s="59">
        <v>2000</v>
      </c>
      <c r="E42" s="84" t="s">
        <v>122</v>
      </c>
    </row>
    <row r="43" spans="1:5" ht="31.8" thickBot="1">
      <c r="A43" s="52" t="s">
        <v>172</v>
      </c>
      <c r="B43" s="90" t="s">
        <v>173</v>
      </c>
      <c r="C43" s="84" t="s">
        <v>122</v>
      </c>
      <c r="D43" s="53">
        <v>250</v>
      </c>
      <c r="E43" s="84" t="s">
        <v>122</v>
      </c>
    </row>
    <row r="44" spans="1:5" ht="16.2" thickBot="1">
      <c r="A44" s="91"/>
      <c r="B44" s="92" t="s">
        <v>135</v>
      </c>
      <c r="C44" s="93"/>
      <c r="D44" s="102">
        <f>SUM(D4:D43)</f>
        <v>124233</v>
      </c>
      <c r="E44" s="102">
        <v>128333</v>
      </c>
    </row>
    <row r="45" spans="1:5">
      <c r="A45" s="50"/>
      <c r="B45" s="94"/>
      <c r="C45" s="95"/>
      <c r="D45" s="103"/>
      <c r="E45" s="104"/>
    </row>
    <row r="46" spans="1:5">
      <c r="A46" s="133" t="s">
        <v>136</v>
      </c>
      <c r="B46" s="134"/>
      <c r="C46" s="63"/>
      <c r="D46" s="101">
        <f>SUM(D33,D31,D24,D18,D17,D16,D15,D14,D10,D9,D8,D7,D6,D4,D5)</f>
        <v>21478</v>
      </c>
      <c r="E46" s="100">
        <f>SUM(D4:D10,D14,D15,D16,D17,D18,D24,D31,D33)</f>
        <v>21478</v>
      </c>
    </row>
    <row r="47" spans="1:5">
      <c r="A47" s="135" t="s">
        <v>174</v>
      </c>
      <c r="B47" s="136"/>
      <c r="C47" s="63"/>
      <c r="D47" s="101">
        <f>SUM(D42:D43,D40,D39,D38,D37,D36,D34,D32,D30)</f>
        <v>20185</v>
      </c>
      <c r="E47" s="100">
        <v>40355</v>
      </c>
    </row>
    <row r="48" spans="1:5">
      <c r="A48" s="135" t="s">
        <v>175</v>
      </c>
      <c r="B48" s="136"/>
      <c r="C48" s="63"/>
      <c r="D48" s="101">
        <f>SUM(D11,D19)</f>
        <v>11500</v>
      </c>
      <c r="E48" s="101">
        <v>11500</v>
      </c>
    </row>
    <row r="49" spans="1:5" ht="16.2" thickBot="1">
      <c r="A49" s="96"/>
      <c r="B49" s="64" t="s">
        <v>137</v>
      </c>
      <c r="C49" s="65"/>
      <c r="D49" s="105">
        <f>SUM(D46:D48)</f>
        <v>53163</v>
      </c>
      <c r="E49" s="106">
        <f>E44-E50</f>
        <v>73333</v>
      </c>
    </row>
    <row r="50" spans="1:5" ht="16.2" thickBot="1">
      <c r="A50" s="55"/>
      <c r="B50" s="97" t="s">
        <v>176</v>
      </c>
      <c r="C50" s="66"/>
      <c r="D50" s="107">
        <f>D44-D49</f>
        <v>71070</v>
      </c>
      <c r="E50" s="108">
        <v>55000</v>
      </c>
    </row>
    <row r="51" spans="1:5" ht="16.2" thickBot="1">
      <c r="A51" s="67"/>
      <c r="B51" s="98"/>
      <c r="C51" s="68"/>
      <c r="D51" s="99"/>
      <c r="E51" s="68"/>
    </row>
  </sheetData>
  <mergeCells count="5">
    <mergeCell ref="A46:B46"/>
    <mergeCell ref="A47:B47"/>
    <mergeCell ref="A48:B48"/>
    <mergeCell ref="A1:E1"/>
    <mergeCell ref="G3:J7"/>
  </mergeCells>
  <hyperlinks>
    <hyperlink ref="B33" r:id="rId1" tooltip="wiktionary:Purity" display="https://en.wiktionary.org/wiki/Purity" xr:uid="{DB0E018A-8592-5749-8585-5009689DAEF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 Dotación de personal o parcial</vt:lpstr>
      <vt:lpstr> Tecnología o múltiples parroqu</vt:lpstr>
      <vt:lpstr> Construcción o sobre tapa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Melton</dc:creator>
  <cp:lastModifiedBy>Lorraine Candelario</cp:lastModifiedBy>
  <dcterms:created xsi:type="dcterms:W3CDTF">2018-07-30T21:33:52Z</dcterms:created>
  <dcterms:modified xsi:type="dcterms:W3CDTF">2024-06-13T23:25:36Z</dcterms:modified>
</cp:coreProperties>
</file>